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001"/>
  <workbookPr filterPrivacy="1" defaultThemeVersion="124226"/>
  <xr:revisionPtr revIDLastSave="0" documentId="13_ncr:1_{3A5CC5F5-EEC8-4212-9A3C-54EA1E7F1C7C}" xr6:coauthVersionLast="45" xr6:coauthVersionMax="45" xr10:uidLastSave="{00000000-0000-0000-0000-000000000000}"/>
  <bookViews>
    <workbookView xWindow="28680" yWindow="-120" windowWidth="29040" windowHeight="15840" tabRatio="548" activeTab="2" xr2:uid="{00000000-000D-0000-FFFF-FFFF00000000}"/>
  </bookViews>
  <sheets>
    <sheet name="Template" sheetId="3" r:id="rId1"/>
    <sheet name="Models" sheetId="1" state="hidden" r:id="rId2"/>
    <sheet name="DISCLAIMER &amp; CREDITS" sheetId="2" r:id="rId3"/>
  </sheets>
  <externalReferences>
    <externalReference r:id="rId4"/>
  </externalReferences>
  <definedNames>
    <definedName name="_xlnm._FilterDatabase" localSheetId="1" hidden="1">Models!$B$1:$D$71</definedName>
    <definedName name="AcuireType">'[1]Back info sheet'!$A$2:$A$5</definedName>
    <definedName name="hot">Models!$A$94:$A$99</definedName>
    <definedName name="hotel">Models!$B$7:$B$11</definedName>
    <definedName name="met">Models!$B$32:$B$65</definedName>
    <definedName name="ok">Models!$B$12:$B$13</definedName>
    <definedName name="own">Models!$A$89:$A$93</definedName>
    <definedName name="owner">Models!$B$3:$B$6</definedName>
    <definedName name="reg">Models!$B$24:$B$31</definedName>
    <definedName name="ye">Models!$A$102:$A$104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0" i="1" l="1"/>
  <c r="G10" i="1" s="1"/>
  <c r="F10" i="1" l="1"/>
  <c r="E65" i="1"/>
  <c r="E64" i="1"/>
  <c r="E63" i="1"/>
  <c r="E62" i="1"/>
  <c r="E61" i="1"/>
  <c r="E60" i="1"/>
  <c r="E59" i="1"/>
  <c r="E58" i="1"/>
  <c r="E57" i="1"/>
  <c r="E56" i="1"/>
  <c r="E55" i="1"/>
  <c r="E54" i="1"/>
  <c r="E53" i="1"/>
  <c r="E52" i="1"/>
  <c r="E51" i="1"/>
  <c r="E50" i="1"/>
  <c r="E49" i="1"/>
  <c r="E48" i="1"/>
  <c r="E47" i="1"/>
  <c r="E46" i="1"/>
  <c r="E45" i="1"/>
  <c r="E44" i="1"/>
  <c r="E43" i="1"/>
  <c r="E42" i="1"/>
  <c r="E41" i="1"/>
  <c r="E40" i="1"/>
  <c r="E39" i="1"/>
  <c r="E38" i="1"/>
  <c r="E37" i="1"/>
  <c r="E36" i="1"/>
  <c r="E35" i="1"/>
  <c r="E34" i="1"/>
  <c r="E33" i="1"/>
  <c r="E32" i="1"/>
  <c r="E31" i="1"/>
  <c r="E30" i="1"/>
  <c r="E29" i="1"/>
  <c r="E28" i="1"/>
  <c r="E27" i="1"/>
  <c r="E26" i="1"/>
  <c r="E25" i="1"/>
  <c r="E24" i="1"/>
  <c r="E23" i="1"/>
  <c r="E22" i="1"/>
  <c r="E21" i="1"/>
  <c r="E20" i="1"/>
  <c r="E19" i="1"/>
  <c r="E18" i="1"/>
  <c r="E17" i="1"/>
  <c r="E16" i="1"/>
  <c r="E15" i="1"/>
  <c r="E14" i="1"/>
  <c r="F14" i="1" s="1"/>
  <c r="E13" i="1"/>
  <c r="E12" i="1"/>
  <c r="E11" i="1"/>
  <c r="E9" i="1"/>
  <c r="E8" i="1"/>
  <c r="E7" i="1"/>
  <c r="E6" i="1"/>
  <c r="E5" i="1"/>
  <c r="E4" i="1"/>
  <c r="E3" i="1"/>
  <c r="F2" i="1"/>
  <c r="G70" i="1" l="1"/>
  <c r="F70" i="1"/>
  <c r="G69" i="1"/>
  <c r="F69" i="1"/>
  <c r="G68" i="1"/>
  <c r="F68" i="1"/>
  <c r="G2" i="1"/>
  <c r="F4" i="1" l="1"/>
  <c r="G4" i="1"/>
  <c r="F5" i="1"/>
  <c r="G5" i="1"/>
  <c r="F6" i="1"/>
  <c r="G6" i="1"/>
  <c r="F7" i="1"/>
  <c r="G7" i="1"/>
  <c r="F8" i="1"/>
  <c r="G8" i="1"/>
  <c r="F9" i="1"/>
  <c r="G9" i="1"/>
  <c r="F11" i="1"/>
  <c r="G11" i="1"/>
  <c r="F12" i="1"/>
  <c r="G12" i="1"/>
  <c r="F13" i="1"/>
  <c r="G13" i="1"/>
  <c r="G14" i="1"/>
  <c r="F15" i="1"/>
  <c r="G15" i="1"/>
  <c r="F16" i="1"/>
  <c r="G16" i="1"/>
  <c r="F17" i="1"/>
  <c r="G17" i="1"/>
  <c r="F18" i="1"/>
  <c r="G18" i="1"/>
  <c r="F19" i="1"/>
  <c r="G19" i="1"/>
  <c r="F20" i="1"/>
  <c r="G20" i="1"/>
  <c r="F21" i="1"/>
  <c r="G21" i="1"/>
  <c r="F22" i="1"/>
  <c r="G22" i="1"/>
  <c r="F23" i="1"/>
  <c r="G23" i="1"/>
  <c r="F24" i="1"/>
  <c r="G24" i="1"/>
  <c r="F25" i="1"/>
  <c r="G25" i="1"/>
  <c r="F26" i="1"/>
  <c r="G26" i="1"/>
  <c r="F27" i="1"/>
  <c r="G27" i="1"/>
  <c r="F28" i="1"/>
  <c r="G28" i="1"/>
  <c r="F29" i="1"/>
  <c r="G29" i="1"/>
  <c r="F30" i="1"/>
  <c r="G30" i="1"/>
  <c r="F31" i="1"/>
  <c r="G31" i="1"/>
  <c r="F32" i="1"/>
  <c r="G32" i="1"/>
  <c r="F33" i="1"/>
  <c r="G33" i="1"/>
  <c r="F34" i="1"/>
  <c r="G34" i="1"/>
  <c r="F35" i="1"/>
  <c r="G35" i="1"/>
  <c r="F36" i="1"/>
  <c r="G36" i="1"/>
  <c r="F37" i="1"/>
  <c r="G37" i="1"/>
  <c r="F38" i="1"/>
  <c r="G38" i="1"/>
  <c r="F39" i="1"/>
  <c r="G39" i="1"/>
  <c r="F40" i="1"/>
  <c r="G40" i="1"/>
  <c r="F41" i="1"/>
  <c r="G41" i="1"/>
  <c r="F42" i="1"/>
  <c r="G42" i="1"/>
  <c r="F43" i="1"/>
  <c r="G43" i="1"/>
  <c r="F44" i="1"/>
  <c r="G44" i="1"/>
  <c r="F45" i="1"/>
  <c r="G45" i="1"/>
  <c r="F46" i="1"/>
  <c r="G46" i="1"/>
  <c r="F47" i="1"/>
  <c r="G47" i="1"/>
  <c r="F48" i="1"/>
  <c r="G48" i="1"/>
  <c r="F49" i="1"/>
  <c r="G49" i="1"/>
  <c r="F50" i="1"/>
  <c r="G50" i="1"/>
  <c r="F51" i="1"/>
  <c r="G51" i="1"/>
  <c r="F52" i="1"/>
  <c r="G52" i="1"/>
  <c r="F53" i="1"/>
  <c r="G53" i="1"/>
  <c r="F54" i="1"/>
  <c r="G54" i="1"/>
  <c r="F55" i="1"/>
  <c r="G55" i="1"/>
  <c r="F56" i="1"/>
  <c r="G56" i="1"/>
  <c r="F57" i="1"/>
  <c r="G57" i="1"/>
  <c r="F58" i="1"/>
  <c r="G58" i="1"/>
  <c r="F59" i="1"/>
  <c r="G59" i="1"/>
  <c r="F60" i="1"/>
  <c r="G60" i="1"/>
  <c r="F61" i="1"/>
  <c r="G61" i="1"/>
  <c r="F62" i="1"/>
  <c r="G62" i="1"/>
  <c r="F63" i="1"/>
  <c r="G63" i="1"/>
  <c r="F64" i="1"/>
  <c r="G64" i="1"/>
  <c r="F65" i="1"/>
  <c r="G65" i="1"/>
  <c r="G3" i="1"/>
  <c r="F3" i="1"/>
  <c r="F66" i="1" l="1"/>
  <c r="F67" i="1" s="1"/>
  <c r="F71" i="1" s="1"/>
  <c r="C16" i="3" s="1"/>
  <c r="G66" i="1"/>
  <c r="G67" i="1" l="1"/>
  <c r="G73" i="1" s="1"/>
  <c r="F73" i="1"/>
  <c r="C18" i="3" s="1"/>
  <c r="G72" i="1" l="1"/>
  <c r="F72" i="1"/>
  <c r="C17" i="3" s="1"/>
  <c r="G71" i="1"/>
</calcChain>
</file>

<file path=xl/sharedStrings.xml><?xml version="1.0" encoding="utf-8"?>
<sst xmlns="http://schemas.openxmlformats.org/spreadsheetml/2006/main" count="131" uniqueCount="108">
  <si>
    <t>Constant</t>
  </si>
  <si>
    <t>Extended Stay Hotel</t>
  </si>
  <si>
    <t>Full-Service Hotel</t>
  </si>
  <si>
    <t>Limited-Service Hotel</t>
  </si>
  <si>
    <t>Atlanta-SandySprings-Alpharetta</t>
  </si>
  <si>
    <t>Austin-RoundRock-Georgetown</t>
  </si>
  <si>
    <t>Baltimore-Columbia-Towson</t>
  </si>
  <si>
    <t>Birmingham-Hoover</t>
  </si>
  <si>
    <t>Boston-Cambridge-Newton</t>
  </si>
  <si>
    <t>Charlotte-Concord-Gastonia</t>
  </si>
  <si>
    <t>Chicago-Naperville-Elgin</t>
  </si>
  <si>
    <t>Cincinnati</t>
  </si>
  <si>
    <t>Dallas-FortWorth-Arlington</t>
  </si>
  <si>
    <t>Denver-Aurora-Lakewood</t>
  </si>
  <si>
    <t>Detroit-Warren-Dearborn</t>
  </si>
  <si>
    <t>Houston-TheWoodlands-SugarLand</t>
  </si>
  <si>
    <t>Indianapolis-Carmel-Anderson</t>
  </si>
  <si>
    <t>Jacksonville</t>
  </si>
  <si>
    <t>KansasCity</t>
  </si>
  <si>
    <t>LosAngeles-LongBeach-Anaheim</t>
  </si>
  <si>
    <t>Miami-FortLauderdale-PompanoBeach</t>
  </si>
  <si>
    <t>Minneapolis-StPaul-Bloomington</t>
  </si>
  <si>
    <t>Nashville-Davidson-Murfreesboro-Franklin</t>
  </si>
  <si>
    <t>NewOrleans-Metairie</t>
  </si>
  <si>
    <t>NewYork-Newark-JerseyCity</t>
  </si>
  <si>
    <t>Orlando-Kissimmee-Sanford</t>
  </si>
  <si>
    <t>Philadelphia-Camden-Wilmington</t>
  </si>
  <si>
    <t>Phoenix-Mesa-Chandler</t>
  </si>
  <si>
    <t>Portland-Vancouver-Hillsboro</t>
  </si>
  <si>
    <t>Raleigh-Cary</t>
  </si>
  <si>
    <t>SanAntonio-NewBraunfels</t>
  </si>
  <si>
    <t>SanDiego-ChulaVista-Carlsbad</t>
  </si>
  <si>
    <t>SanFrancisco-Oakland-Berkeley</t>
  </si>
  <si>
    <t>SanJose-Sunnyvale-SantaClara</t>
  </si>
  <si>
    <t>Seattle-Tacoma-Bellevue</t>
  </si>
  <si>
    <t>Tampa-StPetersburg-Clearwater</t>
  </si>
  <si>
    <t>Washington-Arlington-Alexandria</t>
  </si>
  <si>
    <t>Owner Type</t>
  </si>
  <si>
    <t>Listed Non-REIT</t>
  </si>
  <si>
    <t>Listed REIT</t>
  </si>
  <si>
    <t>Non-Listed REIT</t>
  </si>
  <si>
    <t>Non-Listed Non-REIT</t>
  </si>
  <si>
    <t>Hotel Type</t>
  </si>
  <si>
    <t>Budget Hotel</t>
  </si>
  <si>
    <t>Other Hotel Types</t>
  </si>
  <si>
    <t>Ground Lease</t>
  </si>
  <si>
    <t>No</t>
  </si>
  <si>
    <t>Yes</t>
  </si>
  <si>
    <t>Number of keys</t>
  </si>
  <si>
    <t>Hotel age at the Time of Acquisition (years)</t>
  </si>
  <si>
    <t>Was the hotel renovated within past five years of acquisition?</t>
  </si>
  <si>
    <t>Has the hotel been renovated after acquisition?</t>
  </si>
  <si>
    <t>Was the hotel a part of a portfolio acquisition?</t>
  </si>
  <si>
    <t>Was the hotel a part of M&amp;A deal?</t>
  </si>
  <si>
    <t>Mideast</t>
  </si>
  <si>
    <t>Mountain</t>
  </si>
  <si>
    <t>Northeast</t>
  </si>
  <si>
    <t>Pacific</t>
  </si>
  <si>
    <t>Peurto</t>
  </si>
  <si>
    <t>Southeast</t>
  </si>
  <si>
    <t>Southwest</t>
  </si>
  <si>
    <t>West North Central</t>
  </si>
  <si>
    <t>Region</t>
  </si>
  <si>
    <t>Metro</t>
  </si>
  <si>
    <t>Others</t>
  </si>
  <si>
    <t>All observations (6,145)</t>
  </si>
  <si>
    <t>Sold Hotels Only (3.489)</t>
  </si>
  <si>
    <t>Hotel Characteristics</t>
  </si>
  <si>
    <t>To be Sold, for Sure</t>
  </si>
  <si>
    <t>Unknown Probability of Disposition</t>
  </si>
  <si>
    <t>Scale</t>
  </si>
  <si>
    <t>Exp(XB)</t>
  </si>
  <si>
    <t>ln(2)^Scale</t>
  </si>
  <si>
    <t>Exp(XB).ln(3)^Scale</t>
  </si>
  <si>
    <t>Exp(XB).ln(2)^Scale</t>
  </si>
  <si>
    <t>Exp(XB).ln(1.5)^Scale</t>
  </si>
  <si>
    <t>33rd Percentile</t>
  </si>
  <si>
    <t>Median</t>
  </si>
  <si>
    <t>66th Percentile</t>
  </si>
  <si>
    <t>ln(100/(100-33))^Scale</t>
  </si>
  <si>
    <t>ln(100/(100-66))^Scale</t>
  </si>
  <si>
    <t>Holding periods have been getting smaller in recent years</t>
  </si>
  <si>
    <t>DISCLAIMER</t>
  </si>
  <si>
    <t>Analysts</t>
  </si>
  <si>
    <t xml:space="preserve">Prashant Das, PhD | prashant.pkd@gmail.com </t>
  </si>
  <si>
    <t>Cedric Poretti, PhD | cedric.poretti@ehl.ch</t>
  </si>
  <si>
    <t>CREDITs</t>
  </si>
  <si>
    <t>Excel Tool</t>
  </si>
  <si>
    <t>NOTES</t>
  </si>
  <si>
    <t>The underlying parametric survival models are based on S&amp;P SNL property portfolio data of US-based REITs</t>
  </si>
  <si>
    <t>Over 6,000 hotels included in our sample were acquired after 1969. The earliest sale recorded in our database was in 1994.</t>
  </si>
  <si>
    <t>The properties included in our database were owned by institutional investors. Therefore, the predictions may be less accurate for properties, or owners that do not match the characteristics of those included in our data.</t>
  </si>
  <si>
    <t>The predictions do not include macroeconomic variables which may change drastically in the future.</t>
  </si>
  <si>
    <t>Predicted Holding Period (Years)</t>
  </si>
  <si>
    <t>The predictions are provided as the median of predicted holding periods, in years. Lower and upper limits signify the 33rd and 66th percentiles of the predicted holding periods.</t>
  </si>
  <si>
    <t>Criteria</t>
  </si>
  <si>
    <t>Please select from a drop-down list</t>
  </si>
  <si>
    <t>Please type the number of keys here</t>
  </si>
  <si>
    <t>Please type the age of the hotel here</t>
  </si>
  <si>
    <t>Evgenia Kozorez | evgenia.kozorez@ehl.ch</t>
  </si>
  <si>
    <t xml:space="preserve">The model includes (6,145) hotels with censored data (i.e., until the last date of observation, some were not sold, but may/may not ever be sold in the future, something which is not known to us).  </t>
  </si>
  <si>
    <t>This document is presented as an academic exercise and must be used at a user's own discretion. Any professional application by the users should be based on their own analysis. The authors disclaim any liabilities arising from the use of this document. The views, opinions, findings, and conclusions or recommendations expressed in this document are strictly those of the author(s). They do not necessarily reflect the views of any organizations they are directly or indirectly affiliated to. The authors take no responsibility for any errors or omissions in, or for the correctness of, the information contained in this document, or all documents related to this.</t>
  </si>
  <si>
    <t>HOW IT WORKS</t>
  </si>
  <si>
    <t>What do the estimates mean?</t>
  </si>
  <si>
    <t>Predicted Values</t>
  </si>
  <si>
    <r>
      <rPr>
        <sz val="11"/>
        <color theme="9" tint="-0.249977111117893"/>
        <rFont val="Century Schoolbook"/>
        <family val="1"/>
      </rPr>
      <t>Please cite as:</t>
    </r>
    <r>
      <rPr>
        <sz val="11"/>
        <color theme="1"/>
        <rFont val="Century Schoolbook"/>
        <family val="1"/>
      </rPr>
      <t xml:space="preserve">
Poretti, C. &amp; Das, P. (2020). What Explains Differing Holding Periods Across Hotel Investments? A Hazard Rate Framework. </t>
    </r>
    <r>
      <rPr>
        <i/>
        <sz val="11"/>
        <color theme="1"/>
        <rFont val="Century Schoolbook"/>
        <family val="1"/>
      </rPr>
      <t xml:space="preserve">International Journal of Hospitality Management. </t>
    </r>
    <r>
      <rPr>
        <sz val="11"/>
        <color theme="1"/>
        <rFont val="Century Schoolbook"/>
        <family val="1"/>
      </rPr>
      <t>Vol 89. doi.org/10.1016/j.ijhm.2020.102564</t>
    </r>
  </si>
  <si>
    <t>The estimates provide you a predicted range of possible holding period with the current owners of the subject hotel. E.g., a median value of 15 years means that the subject hotel is likely to be held for 15 years since its acquisition/ development, after which the hotel will be sold. This range (33rd percentile, median, and 66th percentile) is based on econometric modeling of over 6,000 bservations. The predictioons are based on an assumption that  the determinants of the holding period are broadly unaltered compared to the training data.</t>
  </si>
  <si>
    <t>In the tab titled "Template", provide the details (type or select from a dropdown) of your subject hotel in the grey-colored cells. Yellow cells will display the holding period estimates.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</si>
</sst>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000"/>
  </numFmts>
  <fonts count="21" x14ac:knownFonts="1">
    <font>
      <sz val="11"/>
      <color theme="1"/>
      <name val="Calibri"/>
      <family val="2"/>
      <scheme val="minor"/>
    </font>
    <font>
      <sz val="11"/>
      <color rgb="FFFF0000"/>
      <name val="Calibri"/>
      <family val="2"/>
      <scheme val="minor"/>
    </font>
    <font>
      <b/>
      <sz val="11"/>
      <color theme="1"/>
      <name val="Calibri"/>
      <family val="2"/>
      <scheme val="minor"/>
    </font>
    <font>
      <i/>
      <sz val="11"/>
      <color theme="1"/>
      <name val="Calibri"/>
      <family val="2"/>
      <scheme val="minor"/>
    </font>
    <font>
      <sz val="11"/>
      <color theme="5" tint="-0.249977111117893"/>
      <name val="Calibri"/>
      <family val="2"/>
      <scheme val="minor"/>
    </font>
    <font>
      <vertAlign val="superscript"/>
      <sz val="11"/>
      <color rgb="FFFF0000"/>
      <name val="Calibri"/>
      <family val="2"/>
      <scheme val="minor"/>
    </font>
    <font>
      <sz val="11"/>
      <color rgb="FF00B050"/>
      <name val="Calibri"/>
      <family val="2"/>
      <scheme val="minor"/>
    </font>
    <font>
      <b/>
      <sz val="14"/>
      <color rgb="FF00B050"/>
      <name val="Calibri"/>
      <family val="2"/>
      <scheme val="minor"/>
    </font>
    <font>
      <sz val="11"/>
      <color theme="0" tint="-0.34998626667073579"/>
      <name val="Calibri"/>
      <family val="2"/>
      <scheme val="minor"/>
    </font>
    <font>
      <sz val="11"/>
      <color theme="1"/>
      <name val="Century Schoolbook"/>
      <family val="1"/>
    </font>
    <font>
      <b/>
      <sz val="11"/>
      <color theme="1"/>
      <name val="Century Schoolbook"/>
      <family val="1"/>
    </font>
    <font>
      <sz val="11"/>
      <color theme="0" tint="-0.249977111117893"/>
      <name val="Century Schoolbook"/>
      <family val="1"/>
    </font>
    <font>
      <sz val="11"/>
      <color rgb="FFFF0000"/>
      <name val="Century Schoolbook"/>
      <family val="1"/>
    </font>
    <font>
      <vertAlign val="superscript"/>
      <sz val="11"/>
      <color rgb="FFFF0000"/>
      <name val="Century Schoolbook"/>
      <family val="1"/>
    </font>
    <font>
      <sz val="11"/>
      <name val="Century Schoolbook"/>
      <family val="1"/>
    </font>
    <font>
      <sz val="16"/>
      <color theme="0"/>
      <name val="Century Schoolbook"/>
      <family val="1"/>
    </font>
    <font>
      <b/>
      <sz val="11"/>
      <name val="Century Schoolbook"/>
      <family val="1"/>
    </font>
    <font>
      <b/>
      <sz val="16"/>
      <color theme="0"/>
      <name val="Century Schoolbook"/>
      <family val="1"/>
    </font>
    <font>
      <i/>
      <sz val="11"/>
      <color theme="1"/>
      <name val="Century Schoolbook"/>
      <family val="1"/>
    </font>
    <font>
      <sz val="11"/>
      <color theme="9" tint="-0.249977111117893"/>
      <name val="Century Schoolbook"/>
      <family val="1"/>
    </font>
    <font>
      <b/>
      <sz val="11"/>
      <color theme="9" tint="-0.249977111117893"/>
      <name val="Century Schoolbook"/>
      <family val="1"/>
    </font>
  </fonts>
  <fills count="9">
    <fill>
      <patternFill patternType="none"/>
    </fill>
    <fill>
      <patternFill patternType="gray125"/>
    </fill>
    <fill>
      <patternFill patternType="solid">
        <fgColor theme="7" tint="0.59999389629810485"/>
        <bgColor indexed="64"/>
      </patternFill>
    </fill>
    <fill>
      <patternFill patternType="solid">
        <fgColor theme="9" tint="0.39997558519241921"/>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4.9989318521683403E-2"/>
        <bgColor indexed="64"/>
      </patternFill>
    </fill>
    <fill>
      <patternFill patternType="solid">
        <fgColor rgb="FFCC9900"/>
        <bgColor indexed="64"/>
      </patternFill>
    </fill>
    <fill>
      <patternFill patternType="solid">
        <fgColor rgb="FFFFCC00"/>
        <bgColor indexed="64"/>
      </patternFill>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4">
    <xf numFmtId="0" fontId="0" fillId="0" borderId="0" xfId="0"/>
    <xf numFmtId="0" fontId="0" fillId="0" borderId="0" xfId="0" applyAlignment="1">
      <alignment vertical="center" wrapText="1"/>
    </xf>
    <xf numFmtId="0" fontId="3" fillId="0" borderId="0" xfId="0" applyFont="1" applyAlignment="1">
      <alignment vertical="center" wrapText="1"/>
    </xf>
    <xf numFmtId="0" fontId="0" fillId="0" borderId="1" xfId="0" applyBorder="1" applyAlignment="1">
      <alignment vertical="center" wrapText="1"/>
    </xf>
    <xf numFmtId="0" fontId="0" fillId="0" borderId="2" xfId="0" applyBorder="1" applyAlignment="1">
      <alignment vertical="center" wrapText="1"/>
    </xf>
    <xf numFmtId="0" fontId="0" fillId="0" borderId="4" xfId="0" applyBorder="1" applyAlignment="1">
      <alignment vertical="center" wrapText="1"/>
    </xf>
    <xf numFmtId="0" fontId="0" fillId="0" borderId="0" xfId="0" applyBorder="1" applyAlignment="1">
      <alignment vertical="center" wrapText="1"/>
    </xf>
    <xf numFmtId="0" fontId="0" fillId="0" borderId="6" xfId="0" applyBorder="1" applyAlignment="1">
      <alignment vertical="center" wrapText="1"/>
    </xf>
    <xf numFmtId="0" fontId="0" fillId="0" borderId="7" xfId="0" applyBorder="1" applyAlignment="1">
      <alignment vertical="center" wrapText="1"/>
    </xf>
    <xf numFmtId="0" fontId="2" fillId="0" borderId="1" xfId="0" applyFont="1" applyBorder="1" applyAlignment="1">
      <alignment vertical="center" wrapText="1"/>
    </xf>
    <xf numFmtId="0" fontId="2" fillId="0" borderId="0" xfId="0" applyFont="1"/>
    <xf numFmtId="0" fontId="2" fillId="0" borderId="6" xfId="0" applyFont="1" applyBorder="1"/>
    <xf numFmtId="0" fontId="2" fillId="0" borderId="1" xfId="0" applyFont="1" applyBorder="1"/>
    <xf numFmtId="0" fontId="2" fillId="0" borderId="4" xfId="0" applyFont="1" applyBorder="1"/>
    <xf numFmtId="0" fontId="2" fillId="0" borderId="9" xfId="0" applyFont="1" applyBorder="1"/>
    <xf numFmtId="0" fontId="2" fillId="0" borderId="10" xfId="0" applyFont="1" applyBorder="1"/>
    <xf numFmtId="0" fontId="0" fillId="0" borderId="2" xfId="0" applyFill="1" applyBorder="1" applyAlignment="1">
      <alignment vertical="center" wrapText="1"/>
    </xf>
    <xf numFmtId="0" fontId="4" fillId="0" borderId="0" xfId="0" applyFont="1"/>
    <xf numFmtId="0" fontId="2" fillId="0" borderId="0" xfId="0" applyFont="1" applyBorder="1"/>
    <xf numFmtId="0" fontId="2" fillId="0" borderId="0" xfId="0" applyFont="1" applyBorder="1" applyAlignment="1">
      <alignment horizontal="right" vertical="center" wrapText="1"/>
    </xf>
    <xf numFmtId="0" fontId="4" fillId="2" borderId="9" xfId="0" applyFont="1" applyFill="1" applyBorder="1"/>
    <xf numFmtId="0" fontId="4" fillId="2" borderId="11" xfId="0" applyFont="1" applyFill="1" applyBorder="1"/>
    <xf numFmtId="0" fontId="4" fillId="2" borderId="10" xfId="0" applyFont="1" applyFill="1" applyBorder="1"/>
    <xf numFmtId="0" fontId="4" fillId="2" borderId="0" xfId="0" applyFont="1" applyFill="1"/>
    <xf numFmtId="0" fontId="1" fillId="2" borderId="0" xfId="0" applyFont="1" applyFill="1"/>
    <xf numFmtId="0" fontId="1" fillId="0" borderId="0" xfId="0" applyFont="1" applyAlignment="1">
      <alignment vertical="center" wrapText="1"/>
    </xf>
    <xf numFmtId="165" fontId="1" fillId="0" borderId="0" xfId="0" applyNumberFormat="1" applyFont="1" applyAlignment="1">
      <alignment vertical="center" wrapText="1"/>
    </xf>
    <xf numFmtId="165" fontId="1" fillId="0" borderId="0" xfId="0" applyNumberFormat="1" applyFont="1"/>
    <xf numFmtId="165" fontId="1" fillId="2" borderId="0" xfId="0" applyNumberFormat="1" applyFont="1" applyFill="1" applyAlignment="1">
      <alignment vertical="center" wrapText="1"/>
    </xf>
    <xf numFmtId="165" fontId="1" fillId="0" borderId="2" xfId="0" applyNumberFormat="1" applyFont="1" applyBorder="1" applyAlignment="1">
      <alignment vertical="center" wrapText="1"/>
    </xf>
    <xf numFmtId="165" fontId="1" fillId="0" borderId="3" xfId="0" applyNumberFormat="1" applyFont="1" applyBorder="1" applyAlignment="1">
      <alignment vertical="center" wrapText="1"/>
    </xf>
    <xf numFmtId="165" fontId="1" fillId="0" borderId="0" xfId="0" applyNumberFormat="1" applyFont="1" applyBorder="1" applyAlignment="1">
      <alignment vertical="center" wrapText="1"/>
    </xf>
    <xf numFmtId="165" fontId="1" fillId="0" borderId="5" xfId="0" applyNumberFormat="1" applyFont="1" applyBorder="1" applyAlignment="1">
      <alignment vertical="center" wrapText="1"/>
    </xf>
    <xf numFmtId="165" fontId="1" fillId="0" borderId="7" xfId="0" applyNumberFormat="1" applyFont="1" applyBorder="1" applyAlignment="1">
      <alignment vertical="center" wrapText="1"/>
    </xf>
    <xf numFmtId="165" fontId="1" fillId="0" borderId="8" xfId="0" applyNumberFormat="1" applyFont="1" applyBorder="1" applyAlignment="1">
      <alignment vertical="center" wrapText="1"/>
    </xf>
    <xf numFmtId="165" fontId="1" fillId="0" borderId="8" xfId="0" applyNumberFormat="1" applyFont="1" applyFill="1" applyBorder="1" applyAlignment="1">
      <alignment vertical="center" wrapText="1"/>
    </xf>
    <xf numFmtId="165" fontId="1" fillId="0" borderId="2" xfId="0" applyNumberFormat="1" applyFont="1" applyBorder="1"/>
    <xf numFmtId="165" fontId="1" fillId="0" borderId="3" xfId="0" applyNumberFormat="1" applyFont="1" applyBorder="1"/>
    <xf numFmtId="165" fontId="1" fillId="2" borderId="0" xfId="0" applyNumberFormat="1" applyFont="1" applyFill="1" applyBorder="1" applyAlignment="1">
      <alignment vertical="center" wrapText="1"/>
    </xf>
    <xf numFmtId="165" fontId="5" fillId="0" borderId="0" xfId="0" applyNumberFormat="1" applyFont="1" applyAlignment="1">
      <alignment vertical="center" wrapText="1"/>
    </xf>
    <xf numFmtId="0" fontId="1" fillId="3" borderId="0" xfId="0" applyFont="1" applyFill="1"/>
    <xf numFmtId="0" fontId="4" fillId="0" borderId="1" xfId="0" applyFont="1" applyBorder="1"/>
    <xf numFmtId="0" fontId="0" fillId="0" borderId="2" xfId="0" applyBorder="1"/>
    <xf numFmtId="0" fontId="0" fillId="0" borderId="3" xfId="0" applyBorder="1"/>
    <xf numFmtId="164" fontId="0" fillId="0" borderId="0" xfId="0" applyNumberFormat="1" applyBorder="1"/>
    <xf numFmtId="164" fontId="0" fillId="0" borderId="5" xfId="0" applyNumberFormat="1" applyBorder="1"/>
    <xf numFmtId="0" fontId="8" fillId="0" borderId="4" xfId="0" applyFont="1" applyBorder="1"/>
    <xf numFmtId="165" fontId="6" fillId="0" borderId="1" xfId="0" applyNumberFormat="1" applyFont="1" applyBorder="1"/>
    <xf numFmtId="165" fontId="6" fillId="0" borderId="2" xfId="0" applyNumberFormat="1" applyFont="1" applyBorder="1"/>
    <xf numFmtId="0" fontId="8" fillId="0" borderId="2" xfId="0" applyFont="1" applyBorder="1"/>
    <xf numFmtId="165" fontId="6" fillId="0" borderId="4" xfId="0" applyNumberFormat="1" applyFont="1" applyBorder="1" applyAlignment="1">
      <alignment vertical="center" wrapText="1"/>
    </xf>
    <xf numFmtId="165" fontId="6" fillId="0" borderId="0" xfId="0" applyNumberFormat="1" applyFont="1" applyBorder="1" applyAlignment="1">
      <alignment vertical="center" wrapText="1"/>
    </xf>
    <xf numFmtId="0" fontId="8" fillId="0" borderId="0" xfId="0" applyFont="1" applyBorder="1"/>
    <xf numFmtId="165" fontId="6" fillId="0" borderId="6" xfId="0" applyNumberFormat="1" applyFont="1" applyBorder="1" applyAlignment="1">
      <alignment vertical="center" wrapText="1"/>
    </xf>
    <xf numFmtId="165" fontId="6" fillId="0" borderId="7" xfId="0" applyNumberFormat="1" applyFont="1" applyBorder="1" applyAlignment="1">
      <alignment vertical="center" wrapText="1"/>
    </xf>
    <xf numFmtId="0" fontId="8" fillId="0" borderId="7" xfId="0" applyFont="1" applyBorder="1"/>
    <xf numFmtId="1" fontId="7" fillId="4" borderId="2" xfId="0" applyNumberFormat="1" applyFont="1" applyFill="1" applyBorder="1"/>
    <xf numFmtId="1" fontId="7" fillId="4" borderId="3" xfId="0" applyNumberFormat="1" applyFont="1" applyFill="1" applyBorder="1"/>
    <xf numFmtId="1" fontId="7" fillId="4" borderId="0" xfId="0" applyNumberFormat="1" applyFont="1" applyFill="1" applyBorder="1"/>
    <xf numFmtId="1" fontId="7" fillId="4" borderId="5" xfId="0" applyNumberFormat="1" applyFont="1" applyFill="1" applyBorder="1"/>
    <xf numFmtId="1" fontId="7" fillId="4" borderId="7" xfId="0" applyNumberFormat="1" applyFont="1" applyFill="1" applyBorder="1"/>
    <xf numFmtId="1" fontId="7" fillId="4" borderId="8" xfId="0" applyNumberFormat="1" applyFont="1" applyFill="1" applyBorder="1"/>
    <xf numFmtId="0" fontId="9" fillId="0" borderId="11" xfId="0" applyFont="1" applyBorder="1" applyAlignment="1">
      <alignment wrapText="1"/>
    </xf>
    <xf numFmtId="0" fontId="9" fillId="0" borderId="10" xfId="0" applyFont="1" applyBorder="1" applyAlignment="1">
      <alignment wrapText="1"/>
    </xf>
    <xf numFmtId="0" fontId="10" fillId="5" borderId="9" xfId="0" applyFont="1" applyFill="1" applyBorder="1" applyAlignment="1">
      <alignment vertical="center"/>
    </xf>
    <xf numFmtId="0" fontId="10" fillId="5" borderId="12" xfId="0" applyFont="1" applyFill="1" applyBorder="1" applyAlignment="1">
      <alignment horizontal="center" vertical="center"/>
    </xf>
    <xf numFmtId="0" fontId="9" fillId="5" borderId="0" xfId="0" applyFont="1" applyFill="1" applyAlignment="1">
      <alignment horizontal="center" vertical="center"/>
    </xf>
    <xf numFmtId="0" fontId="9" fillId="5" borderId="0" xfId="0" applyFont="1" applyFill="1" applyAlignment="1">
      <alignment vertical="center"/>
    </xf>
    <xf numFmtId="0" fontId="9" fillId="5" borderId="12" xfId="0" applyFont="1" applyFill="1" applyBorder="1" applyAlignment="1">
      <alignment vertical="center"/>
    </xf>
    <xf numFmtId="0" fontId="9" fillId="6" borderId="12" xfId="0" applyFont="1" applyFill="1" applyBorder="1" applyAlignment="1" applyProtection="1">
      <alignment horizontal="center"/>
      <protection locked="0"/>
    </xf>
    <xf numFmtId="0" fontId="9" fillId="5" borderId="0" xfId="0" applyFont="1" applyFill="1" applyAlignment="1">
      <alignment horizontal="center"/>
    </xf>
    <xf numFmtId="0" fontId="9" fillId="5" borderId="0" xfId="0" applyFont="1" applyFill="1"/>
    <xf numFmtId="0" fontId="9" fillId="5" borderId="12" xfId="0" applyFont="1" applyFill="1" applyBorder="1" applyAlignment="1">
      <alignment vertical="center" wrapText="1"/>
    </xf>
    <xf numFmtId="0" fontId="11" fillId="6" borderId="12" xfId="0" applyFont="1" applyFill="1" applyBorder="1" applyAlignment="1" applyProtection="1">
      <alignment horizontal="center"/>
      <protection locked="0"/>
    </xf>
    <xf numFmtId="0" fontId="9" fillId="5" borderId="12" xfId="0" applyFont="1" applyFill="1" applyBorder="1"/>
    <xf numFmtId="165" fontId="12" fillId="5" borderId="0" xfId="0" applyNumberFormat="1" applyFont="1" applyFill="1" applyAlignment="1">
      <alignment vertical="center" wrapText="1"/>
    </xf>
    <xf numFmtId="165" fontId="12" fillId="5" borderId="0" xfId="0" applyNumberFormat="1" applyFont="1" applyFill="1" applyAlignment="1">
      <alignment horizontal="center" vertical="center" wrapText="1"/>
    </xf>
    <xf numFmtId="165" fontId="13" fillId="5" borderId="0" xfId="0" applyNumberFormat="1" applyFont="1" applyFill="1" applyAlignment="1">
      <alignment vertical="center" wrapText="1"/>
    </xf>
    <xf numFmtId="165" fontId="12" fillId="5" borderId="0" xfId="0" applyNumberFormat="1" applyFont="1" applyFill="1"/>
    <xf numFmtId="0" fontId="10" fillId="5" borderId="12" xfId="0" applyFont="1" applyFill="1" applyBorder="1" applyAlignment="1">
      <alignment horizontal="center"/>
    </xf>
    <xf numFmtId="165" fontId="14" fillId="8" borderId="1" xfId="0" applyNumberFormat="1" applyFont="1" applyFill="1" applyBorder="1" applyAlignment="1">
      <alignment horizontal="center"/>
    </xf>
    <xf numFmtId="165" fontId="14" fillId="8" borderId="9" xfId="0" applyNumberFormat="1" applyFont="1" applyFill="1" applyBorder="1"/>
    <xf numFmtId="1" fontId="15" fillId="7" borderId="12" xfId="0" applyNumberFormat="1" applyFont="1" applyFill="1" applyBorder="1" applyAlignment="1">
      <alignment horizontal="center"/>
    </xf>
    <xf numFmtId="165" fontId="16" fillId="8" borderId="4" xfId="0" applyNumberFormat="1" applyFont="1" applyFill="1" applyBorder="1" applyAlignment="1">
      <alignment horizontal="center" vertical="center" wrapText="1"/>
    </xf>
    <xf numFmtId="165" fontId="14" fillId="8" borderId="11" xfId="0" applyNumberFormat="1" applyFont="1" applyFill="1" applyBorder="1" applyAlignment="1">
      <alignment vertical="center" wrapText="1"/>
    </xf>
    <xf numFmtId="1" fontId="17" fillId="7" borderId="12" xfId="0" applyNumberFormat="1" applyFont="1" applyFill="1" applyBorder="1" applyAlignment="1">
      <alignment horizontal="center"/>
    </xf>
    <xf numFmtId="165" fontId="14" fillId="8" borderId="6" xfId="0" applyNumberFormat="1" applyFont="1" applyFill="1" applyBorder="1" applyAlignment="1">
      <alignment horizontal="center" vertical="center" wrapText="1"/>
    </xf>
    <xf numFmtId="165" fontId="14" fillId="8" borderId="10" xfId="0" applyNumberFormat="1" applyFont="1" applyFill="1" applyBorder="1" applyAlignment="1">
      <alignment vertical="center" wrapText="1"/>
    </xf>
    <xf numFmtId="0" fontId="9" fillId="0" borderId="0" xfId="0" applyFont="1"/>
    <xf numFmtId="0" fontId="9" fillId="0" borderId="11" xfId="0" applyFont="1" applyBorder="1" applyAlignment="1">
      <alignment horizontal="left" wrapText="1" indent="1"/>
    </xf>
    <xf numFmtId="0" fontId="9" fillId="0" borderId="0" xfId="0" applyFont="1" applyAlignment="1">
      <alignment wrapText="1"/>
    </xf>
    <xf numFmtId="0" fontId="20" fillId="0" borderId="9" xfId="0" applyFont="1" applyBorder="1" applyAlignment="1">
      <alignment wrapText="1"/>
    </xf>
    <xf numFmtId="0" fontId="19" fillId="0" borderId="11" xfId="0" applyFont="1" applyBorder="1" applyAlignment="1">
      <alignment wrapText="1"/>
    </xf>
    <xf numFmtId="0" fontId="20" fillId="0" borderId="11" xfId="0" applyFont="1" applyBorder="1" applyAlignment="1">
      <alignment wrapText="1"/>
    </xf>
  </cellXfs>
  <cellStyles count="1">
    <cellStyle name="Normal" xfId="0" builtinId="0"/>
  </cellStyles>
  <dxfs count="0"/>
  <tableStyles count="0" defaultTableStyle="TableStyleMedium2" defaultPivotStyle="PivotStyleMedium9"/>
  <colors>
    <mruColors>
      <color rgb="FFFFCC00"/>
      <color rgb="FFCC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0</xdr:colOff>
      <xdr:row>65</xdr:row>
      <xdr:rowOff>0</xdr:rowOff>
    </xdr:from>
    <xdr:to>
      <xdr:col>4</xdr:col>
      <xdr:colOff>238125</xdr:colOff>
      <xdr:row>65</xdr:row>
      <xdr:rowOff>190500</xdr:rowOff>
    </xdr:to>
    <xdr:pic>
      <xdr:nvPicPr>
        <xdr:cNvPr id="2" name="Picture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0" y="8772525"/>
          <a:ext cx="238125" cy="190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cporetti/AppData/Local/Microsoft/Windows/Temporary%20Internet%20Files/Content.Outlook/749FJBXY/Hotel%20Holding%20Perio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
      <sheetName val="Template"/>
      <sheetName val="Back info sheet"/>
    </sheetNames>
    <sheetDataSet>
      <sheetData sheetId="0"/>
      <sheetData sheetId="1"/>
      <sheetData sheetId="2">
        <row r="2">
          <cell r="A2" t="str">
            <v>Listed Non-REIT</v>
          </cell>
        </row>
        <row r="3">
          <cell r="A3" t="str">
            <v>Listed REIT</v>
          </cell>
        </row>
        <row r="4">
          <cell r="A4" t="str">
            <v>Non-Listed REIT</v>
          </cell>
        </row>
        <row r="5">
          <cell r="A5" t="str">
            <v>Non-Listed Non-REIT</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8"/>
  <sheetViews>
    <sheetView workbookViewId="0">
      <selection activeCell="B5" sqref="B5"/>
    </sheetView>
  </sheetViews>
  <sheetFormatPr defaultColWidth="8.90625" defaultRowHeight="14" x14ac:dyDescent="0.3"/>
  <cols>
    <col min="1" max="1" width="53" style="71" customWidth="1"/>
    <col min="2" max="2" width="34.36328125" style="71" customWidth="1"/>
    <col min="3" max="4" width="32.90625" style="70" customWidth="1"/>
    <col min="5" max="5" width="16.90625" style="71" bestFit="1" customWidth="1"/>
    <col min="6" max="16384" width="8.90625" style="71"/>
  </cols>
  <sheetData>
    <row r="1" spans="1:5" s="67" customFormat="1" x14ac:dyDescent="0.35">
      <c r="A1" s="64" t="s">
        <v>95</v>
      </c>
      <c r="B1" s="65" t="s">
        <v>96</v>
      </c>
      <c r="C1" s="66"/>
      <c r="D1" s="66"/>
    </row>
    <row r="2" spans="1:5" x14ac:dyDescent="0.3">
      <c r="A2" s="68" t="s">
        <v>37</v>
      </c>
      <c r="B2" s="69"/>
    </row>
    <row r="3" spans="1:5" x14ac:dyDescent="0.3">
      <c r="A3" s="68" t="s">
        <v>42</v>
      </c>
      <c r="B3" s="69"/>
    </row>
    <row r="4" spans="1:5" x14ac:dyDescent="0.3">
      <c r="A4" s="72" t="s">
        <v>45</v>
      </c>
      <c r="B4" s="69"/>
    </row>
    <row r="5" spans="1:5" x14ac:dyDescent="0.3">
      <c r="A5" s="72" t="s">
        <v>48</v>
      </c>
      <c r="B5" s="73" t="s">
        <v>97</v>
      </c>
    </row>
    <row r="6" spans="1:5" x14ac:dyDescent="0.3">
      <c r="A6" s="74" t="s">
        <v>49</v>
      </c>
      <c r="B6" s="73" t="s">
        <v>98</v>
      </c>
    </row>
    <row r="7" spans="1:5" x14ac:dyDescent="0.3">
      <c r="A7" s="74" t="s">
        <v>50</v>
      </c>
      <c r="B7" s="69"/>
    </row>
    <row r="8" spans="1:5" x14ac:dyDescent="0.3">
      <c r="A8" s="72" t="s">
        <v>51</v>
      </c>
      <c r="B8" s="69"/>
    </row>
    <row r="9" spans="1:5" x14ac:dyDescent="0.3">
      <c r="A9" s="72" t="s">
        <v>52</v>
      </c>
      <c r="B9" s="69"/>
    </row>
    <row r="10" spans="1:5" x14ac:dyDescent="0.3">
      <c r="A10" s="72" t="s">
        <v>53</v>
      </c>
      <c r="B10" s="69"/>
    </row>
    <row r="11" spans="1:5" x14ac:dyDescent="0.3">
      <c r="A11" s="68" t="s">
        <v>62</v>
      </c>
      <c r="B11" s="69"/>
    </row>
    <row r="12" spans="1:5" x14ac:dyDescent="0.3">
      <c r="A12" s="72" t="s">
        <v>63</v>
      </c>
      <c r="B12" s="69"/>
    </row>
    <row r="14" spans="1:5" x14ac:dyDescent="0.3">
      <c r="A14" s="75"/>
      <c r="B14" s="75"/>
      <c r="C14" s="76"/>
      <c r="E14" s="75"/>
    </row>
    <row r="15" spans="1:5" ht="16" x14ac:dyDescent="0.3">
      <c r="A15" s="77"/>
      <c r="B15" s="78"/>
      <c r="C15" s="79" t="s">
        <v>104</v>
      </c>
      <c r="E15" s="75"/>
    </row>
    <row r="16" spans="1:5" ht="20" x14ac:dyDescent="0.4">
      <c r="A16" s="80"/>
      <c r="B16" s="81" t="s">
        <v>76</v>
      </c>
      <c r="C16" s="82" t="str">
        <f>IF(OR(ISTEXT(B5),ISTEXT(B6)),"",Models!F71)</f>
        <v/>
      </c>
      <c r="E16" s="75"/>
    </row>
    <row r="17" spans="1:5" ht="20" x14ac:dyDescent="0.4">
      <c r="A17" s="83" t="s">
        <v>93</v>
      </c>
      <c r="B17" s="84" t="s">
        <v>77</v>
      </c>
      <c r="C17" s="85" t="str">
        <f>IF(OR(ISTEXT(B5),ISTEXT(B6)),"",Models!F72)</f>
        <v/>
      </c>
      <c r="E17" s="75"/>
    </row>
    <row r="18" spans="1:5" ht="20" x14ac:dyDescent="0.4">
      <c r="A18" s="86"/>
      <c r="B18" s="87" t="s">
        <v>78</v>
      </c>
      <c r="C18" s="82" t="str">
        <f>IF(OR(ISTEXT(B5),ISTEXT(B6)),"",Models!F73)</f>
        <v/>
      </c>
    </row>
  </sheetData>
  <sheetProtection selectLockedCells="1"/>
  <dataValidations count="6">
    <dataValidation type="list" allowBlank="1" showInputMessage="1" showErrorMessage="1" sqref="A3" xr:uid="{00000000-0002-0000-0000-000000000000}">
      <formula1>AcuireType</formula1>
    </dataValidation>
    <dataValidation type="list" allowBlank="1" showInputMessage="1" showErrorMessage="1" sqref="B2" xr:uid="{00000000-0002-0000-0000-000001000000}">
      <formula1>owner</formula1>
    </dataValidation>
    <dataValidation type="list" allowBlank="1" showInputMessage="1" showErrorMessage="1" sqref="B3" xr:uid="{00000000-0002-0000-0000-000002000000}">
      <formula1>hotel</formula1>
    </dataValidation>
    <dataValidation type="list" allowBlank="1" showInputMessage="1" showErrorMessage="1" sqref="B4 B7:B10" xr:uid="{00000000-0002-0000-0000-000003000000}">
      <formula1>ok</formula1>
    </dataValidation>
    <dataValidation type="list" allowBlank="1" showInputMessage="1" showErrorMessage="1" sqref="B11" xr:uid="{00000000-0002-0000-0000-000004000000}">
      <formula1>reg</formula1>
    </dataValidation>
    <dataValidation type="list" allowBlank="1" showInputMessage="1" showErrorMessage="1" sqref="B12" xr:uid="{00000000-0002-0000-0000-000005000000}">
      <formula1>met</formula1>
    </dataValidation>
  </dataValidation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18"/>
  <sheetViews>
    <sheetView topLeftCell="C50" workbookViewId="0">
      <selection activeCell="F71" sqref="F71"/>
    </sheetView>
  </sheetViews>
  <sheetFormatPr defaultColWidth="21.90625" defaultRowHeight="14.5" x14ac:dyDescent="0.35"/>
  <cols>
    <col min="1" max="1" width="40.453125" style="10" customWidth="1"/>
    <col min="2" max="2" width="56.453125" customWidth="1"/>
    <col min="3" max="4" width="21.90625" style="27"/>
    <col min="5" max="5" width="21.90625" style="17"/>
    <col min="6" max="6" width="33" bestFit="1" customWidth="1"/>
  </cols>
  <sheetData>
    <row r="1" spans="1:7" x14ac:dyDescent="0.35">
      <c r="C1" s="27" t="s">
        <v>65</v>
      </c>
      <c r="D1" s="27" t="s">
        <v>66</v>
      </c>
      <c r="E1" s="17" t="s">
        <v>67</v>
      </c>
      <c r="F1" t="s">
        <v>69</v>
      </c>
      <c r="G1" t="s">
        <v>68</v>
      </c>
    </row>
    <row r="2" spans="1:7" x14ac:dyDescent="0.35">
      <c r="B2" s="25" t="s">
        <v>0</v>
      </c>
      <c r="C2" s="28">
        <v>1.458</v>
      </c>
      <c r="D2" s="28">
        <v>2.2930000000000001</v>
      </c>
      <c r="E2" s="24">
        <v>1</v>
      </c>
      <c r="F2" s="40">
        <f>C2*$E2</f>
        <v>1.458</v>
      </c>
      <c r="G2" s="40">
        <f>D2*$E2</f>
        <v>2.2930000000000001</v>
      </c>
    </row>
    <row r="3" spans="1:7" x14ac:dyDescent="0.35">
      <c r="A3" s="12" t="s">
        <v>37</v>
      </c>
      <c r="B3" s="3" t="s">
        <v>38</v>
      </c>
      <c r="C3" s="29">
        <v>0.63500000000000001</v>
      </c>
      <c r="D3" s="30">
        <v>-0.39</v>
      </c>
      <c r="E3" s="20">
        <f>IF(Template!B2=Models!B3,1,0)</f>
        <v>0</v>
      </c>
      <c r="F3">
        <f>C3*$E3</f>
        <v>0</v>
      </c>
      <c r="G3">
        <f>D3*$E3</f>
        <v>0</v>
      </c>
    </row>
    <row r="4" spans="1:7" x14ac:dyDescent="0.35">
      <c r="A4" s="13"/>
      <c r="B4" s="5" t="s">
        <v>39</v>
      </c>
      <c r="C4" s="31">
        <v>0.497</v>
      </c>
      <c r="D4" s="32">
        <v>-0.27</v>
      </c>
      <c r="E4" s="21">
        <f>IF(Template!B2=Models!B4,1,0)</f>
        <v>0</v>
      </c>
      <c r="F4">
        <f t="shared" ref="F4:F65" si="0">C4*$E4</f>
        <v>0</v>
      </c>
      <c r="G4">
        <f t="shared" ref="G4:G65" si="1">D4*$E4</f>
        <v>0</v>
      </c>
    </row>
    <row r="5" spans="1:7" x14ac:dyDescent="0.35">
      <c r="A5" s="13"/>
      <c r="B5" s="5" t="s">
        <v>40</v>
      </c>
      <c r="C5" s="31">
        <v>-0.376</v>
      </c>
      <c r="D5" s="32">
        <v>-0.41699999999999998</v>
      </c>
      <c r="E5" s="21">
        <f>IF(Template!B2=Models!B5,1,0)</f>
        <v>0</v>
      </c>
      <c r="F5">
        <f t="shared" si="0"/>
        <v>0</v>
      </c>
      <c r="G5">
        <f t="shared" si="1"/>
        <v>0</v>
      </c>
    </row>
    <row r="6" spans="1:7" x14ac:dyDescent="0.35">
      <c r="A6" s="11"/>
      <c r="B6" s="7" t="s">
        <v>41</v>
      </c>
      <c r="C6" s="33">
        <v>0</v>
      </c>
      <c r="D6" s="34">
        <v>0</v>
      </c>
      <c r="E6" s="22">
        <f>IF(Template!B2=Models!B6,1,0)</f>
        <v>0</v>
      </c>
      <c r="F6">
        <f t="shared" si="0"/>
        <v>0</v>
      </c>
      <c r="G6">
        <f t="shared" si="1"/>
        <v>0</v>
      </c>
    </row>
    <row r="7" spans="1:7" x14ac:dyDescent="0.35">
      <c r="A7" s="12" t="s">
        <v>42</v>
      </c>
      <c r="B7" s="3" t="s">
        <v>1</v>
      </c>
      <c r="C7" s="29">
        <v>0.93899999999999995</v>
      </c>
      <c r="D7" s="30">
        <v>5.0000000000000001E-3</v>
      </c>
      <c r="E7" s="20">
        <f>IF(Template!B3=Models!B7,1,0)</f>
        <v>0</v>
      </c>
      <c r="F7">
        <f t="shared" si="0"/>
        <v>0</v>
      </c>
      <c r="G7">
        <f t="shared" si="1"/>
        <v>0</v>
      </c>
    </row>
    <row r="8" spans="1:7" x14ac:dyDescent="0.35">
      <c r="A8" s="13"/>
      <c r="B8" s="5" t="s">
        <v>2</v>
      </c>
      <c r="C8" s="31">
        <v>0.78500000000000003</v>
      </c>
      <c r="D8" s="32">
        <v>0.24</v>
      </c>
      <c r="E8" s="21">
        <f>IF(Template!B3=Models!B8,1,0)</f>
        <v>0</v>
      </c>
      <c r="F8">
        <f t="shared" si="0"/>
        <v>0</v>
      </c>
      <c r="G8">
        <f t="shared" si="1"/>
        <v>0</v>
      </c>
    </row>
    <row r="9" spans="1:7" x14ac:dyDescent="0.35">
      <c r="A9" s="13"/>
      <c r="B9" s="5" t="s">
        <v>3</v>
      </c>
      <c r="C9" s="31">
        <v>1.1020000000000001</v>
      </c>
      <c r="D9" s="32">
        <v>0.40799999999999997</v>
      </c>
      <c r="E9" s="21">
        <f>IF(Template!B3=Models!B9,1,0)</f>
        <v>0</v>
      </c>
      <c r="F9">
        <f t="shared" si="0"/>
        <v>0</v>
      </c>
      <c r="G9">
        <f t="shared" si="1"/>
        <v>0</v>
      </c>
    </row>
    <row r="10" spans="1:7" x14ac:dyDescent="0.35">
      <c r="A10" s="13"/>
      <c r="B10" s="5" t="s">
        <v>43</v>
      </c>
      <c r="C10" s="31">
        <v>0</v>
      </c>
      <c r="D10" s="32">
        <v>0</v>
      </c>
      <c r="E10" s="21">
        <f>IF(Template!B1=Models!B10,1,0)</f>
        <v>0</v>
      </c>
      <c r="F10">
        <f t="shared" ref="F10" si="2">C10*$E10</f>
        <v>0</v>
      </c>
      <c r="G10">
        <f t="shared" ref="G10" si="3">D10*$E10</f>
        <v>0</v>
      </c>
    </row>
    <row r="11" spans="1:7" x14ac:dyDescent="0.35">
      <c r="A11" s="11"/>
      <c r="B11" s="7" t="s">
        <v>44</v>
      </c>
      <c r="C11" s="33">
        <v>0.124</v>
      </c>
      <c r="D11" s="34">
        <v>3.1E-2</v>
      </c>
      <c r="E11" s="22">
        <f>IF(Template!B3=Models!B11,1,0)</f>
        <v>0</v>
      </c>
      <c r="F11">
        <f t="shared" si="0"/>
        <v>0</v>
      </c>
      <c r="G11">
        <f t="shared" si="1"/>
        <v>0</v>
      </c>
    </row>
    <row r="12" spans="1:7" x14ac:dyDescent="0.35">
      <c r="A12" s="12" t="s">
        <v>45</v>
      </c>
      <c r="B12" s="3" t="s">
        <v>47</v>
      </c>
      <c r="C12" s="29">
        <v>0.13</v>
      </c>
      <c r="D12" s="30">
        <v>0.161</v>
      </c>
      <c r="E12" s="20">
        <f>IF(Template!B4=Models!B12,1,0)</f>
        <v>0</v>
      </c>
      <c r="F12">
        <f t="shared" si="0"/>
        <v>0</v>
      </c>
      <c r="G12">
        <f t="shared" si="1"/>
        <v>0</v>
      </c>
    </row>
    <row r="13" spans="1:7" x14ac:dyDescent="0.35">
      <c r="A13" s="11"/>
      <c r="B13" s="7" t="s">
        <v>46</v>
      </c>
      <c r="C13" s="33">
        <v>0</v>
      </c>
      <c r="D13" s="34">
        <v>0</v>
      </c>
      <c r="E13" s="22">
        <f>IF(Template!B4=Models!B13,1,0)</f>
        <v>0</v>
      </c>
      <c r="F13">
        <f t="shared" si="0"/>
        <v>0</v>
      </c>
      <c r="G13">
        <f t="shared" si="1"/>
        <v>0</v>
      </c>
    </row>
    <row r="14" spans="1:7" x14ac:dyDescent="0.35">
      <c r="B14" s="1" t="s">
        <v>48</v>
      </c>
      <c r="C14" s="26">
        <v>2.0000000000000001E-4</v>
      </c>
      <c r="D14" s="26">
        <v>-1E-4</v>
      </c>
      <c r="E14" s="23" t="str">
        <f>Template!B5</f>
        <v>Please type the number of keys here</v>
      </c>
      <c r="F14" t="e">
        <f>C14*$E14</f>
        <v>#VALUE!</v>
      </c>
      <c r="G14" t="e">
        <f t="shared" si="1"/>
        <v>#VALUE!</v>
      </c>
    </row>
    <row r="15" spans="1:7" x14ac:dyDescent="0.35">
      <c r="B15" s="1" t="s">
        <v>49</v>
      </c>
      <c r="C15" s="26">
        <v>-6.0000000000000001E-3</v>
      </c>
      <c r="D15" s="26">
        <v>-7.0000000000000001E-3</v>
      </c>
      <c r="E15" s="23" t="str">
        <f>Template!B6</f>
        <v>Please type the age of the hotel here</v>
      </c>
      <c r="F15" t="e">
        <f t="shared" si="0"/>
        <v>#VALUE!</v>
      </c>
      <c r="G15" t="e">
        <f t="shared" si="1"/>
        <v>#VALUE!</v>
      </c>
    </row>
    <row r="16" spans="1:7" ht="29" x14ac:dyDescent="0.35">
      <c r="A16" s="9" t="s">
        <v>50</v>
      </c>
      <c r="B16" s="3" t="s">
        <v>47</v>
      </c>
      <c r="C16" s="29">
        <v>-0.114</v>
      </c>
      <c r="D16" s="30">
        <v>-0.186</v>
      </c>
      <c r="E16" s="20">
        <f>IF(Template!B7=Models!B16,1,0)</f>
        <v>0</v>
      </c>
      <c r="F16">
        <f t="shared" si="0"/>
        <v>0</v>
      </c>
      <c r="G16">
        <f t="shared" si="1"/>
        <v>0</v>
      </c>
    </row>
    <row r="17" spans="1:7" x14ac:dyDescent="0.35">
      <c r="A17" s="11"/>
      <c r="B17" s="7" t="s">
        <v>46</v>
      </c>
      <c r="C17" s="33">
        <v>0</v>
      </c>
      <c r="D17" s="35">
        <v>0</v>
      </c>
      <c r="E17" s="22">
        <f>IF(Template!B7=Models!B17,1,0)</f>
        <v>0</v>
      </c>
      <c r="F17">
        <f t="shared" si="0"/>
        <v>0</v>
      </c>
      <c r="G17">
        <f t="shared" si="1"/>
        <v>0</v>
      </c>
    </row>
    <row r="18" spans="1:7" ht="29" x14ac:dyDescent="0.35">
      <c r="A18" s="9" t="s">
        <v>51</v>
      </c>
      <c r="B18" s="3" t="s">
        <v>47</v>
      </c>
      <c r="C18" s="29">
        <v>0.497</v>
      </c>
      <c r="D18" s="30">
        <v>0.47899999999999998</v>
      </c>
      <c r="E18" s="20">
        <f>IF(Template!B8=Models!B18,1,0)</f>
        <v>0</v>
      </c>
      <c r="F18">
        <f t="shared" si="0"/>
        <v>0</v>
      </c>
      <c r="G18">
        <f t="shared" si="1"/>
        <v>0</v>
      </c>
    </row>
    <row r="19" spans="1:7" x14ac:dyDescent="0.35">
      <c r="A19" s="11"/>
      <c r="B19" s="7" t="s">
        <v>46</v>
      </c>
      <c r="C19" s="33">
        <v>0</v>
      </c>
      <c r="D19" s="34">
        <v>0</v>
      </c>
      <c r="E19" s="22">
        <f>IF(Template!B8=Models!B19,1,0)</f>
        <v>0</v>
      </c>
      <c r="F19">
        <f t="shared" si="0"/>
        <v>0</v>
      </c>
      <c r="G19">
        <f t="shared" si="1"/>
        <v>0</v>
      </c>
    </row>
    <row r="20" spans="1:7" x14ac:dyDescent="0.35">
      <c r="A20" s="14" t="s">
        <v>52</v>
      </c>
      <c r="B20" s="4" t="s">
        <v>47</v>
      </c>
      <c r="C20" s="29">
        <v>-0.33400000000000002</v>
      </c>
      <c r="D20" s="30">
        <v>-0.32900000000000001</v>
      </c>
      <c r="E20" s="20">
        <f>IF(Template!B9=Models!B20,1,0)</f>
        <v>0</v>
      </c>
      <c r="F20">
        <f t="shared" si="0"/>
        <v>0</v>
      </c>
      <c r="G20">
        <f t="shared" si="1"/>
        <v>0</v>
      </c>
    </row>
    <row r="21" spans="1:7" x14ac:dyDescent="0.35">
      <c r="A21" s="15"/>
      <c r="B21" s="8" t="s">
        <v>46</v>
      </c>
      <c r="C21" s="33">
        <v>0</v>
      </c>
      <c r="D21" s="34">
        <v>0</v>
      </c>
      <c r="E21" s="22">
        <f>IF(Template!B9=Models!B21,1,0)</f>
        <v>0</v>
      </c>
      <c r="F21">
        <f t="shared" si="0"/>
        <v>0</v>
      </c>
      <c r="G21">
        <f t="shared" si="1"/>
        <v>0</v>
      </c>
    </row>
    <row r="22" spans="1:7" x14ac:dyDescent="0.35">
      <c r="A22" s="14" t="s">
        <v>53</v>
      </c>
      <c r="B22" s="4" t="s">
        <v>47</v>
      </c>
      <c r="C22" s="29">
        <v>-0.34</v>
      </c>
      <c r="D22" s="30">
        <v>-0.30199999999999999</v>
      </c>
      <c r="E22" s="20">
        <f>IF(Template!B10=Models!B22,1,0)</f>
        <v>0</v>
      </c>
      <c r="F22">
        <f t="shared" si="0"/>
        <v>0</v>
      </c>
      <c r="G22">
        <f t="shared" si="1"/>
        <v>0</v>
      </c>
    </row>
    <row r="23" spans="1:7" x14ac:dyDescent="0.35">
      <c r="A23" s="15"/>
      <c r="B23" s="8" t="s">
        <v>46</v>
      </c>
      <c r="C23" s="33">
        <v>0</v>
      </c>
      <c r="D23" s="34">
        <v>0</v>
      </c>
      <c r="E23" s="22">
        <f>IF(Template!B10=Models!B23,1,0)</f>
        <v>0</v>
      </c>
      <c r="F23">
        <f t="shared" si="0"/>
        <v>0</v>
      </c>
      <c r="G23">
        <f t="shared" si="1"/>
        <v>0</v>
      </c>
    </row>
    <row r="24" spans="1:7" x14ac:dyDescent="0.35">
      <c r="A24" s="12" t="s">
        <v>62</v>
      </c>
      <c r="B24" s="4" t="s">
        <v>54</v>
      </c>
      <c r="C24" s="29">
        <v>1.2E-2</v>
      </c>
      <c r="D24" s="30">
        <v>-3.4000000000000002E-2</v>
      </c>
      <c r="E24" s="20">
        <f>IF(Template!B11=Models!B24,1,0)</f>
        <v>0</v>
      </c>
      <c r="F24">
        <f t="shared" si="0"/>
        <v>0</v>
      </c>
      <c r="G24">
        <f t="shared" si="1"/>
        <v>0</v>
      </c>
    </row>
    <row r="25" spans="1:7" x14ac:dyDescent="0.35">
      <c r="A25" s="13"/>
      <c r="B25" s="6" t="s">
        <v>55</v>
      </c>
      <c r="C25" s="31">
        <v>0.151</v>
      </c>
      <c r="D25" s="32">
        <v>0.114</v>
      </c>
      <c r="E25" s="21">
        <f>IF(Template!B11=Models!B25,1,0)</f>
        <v>0</v>
      </c>
      <c r="F25">
        <f t="shared" si="0"/>
        <v>0</v>
      </c>
      <c r="G25">
        <f t="shared" si="1"/>
        <v>0</v>
      </c>
    </row>
    <row r="26" spans="1:7" x14ac:dyDescent="0.35">
      <c r="A26" s="13"/>
      <c r="B26" s="6" t="s">
        <v>56</v>
      </c>
      <c r="C26" s="31">
        <v>-3.9E-2</v>
      </c>
      <c r="D26" s="32">
        <v>-0.01</v>
      </c>
      <c r="E26" s="21">
        <f>IF(Template!B11=Models!B26,1,0)</f>
        <v>0</v>
      </c>
      <c r="F26">
        <f t="shared" si="0"/>
        <v>0</v>
      </c>
      <c r="G26">
        <f t="shared" si="1"/>
        <v>0</v>
      </c>
    </row>
    <row r="27" spans="1:7" x14ac:dyDescent="0.35">
      <c r="A27" s="13"/>
      <c r="B27" s="6" t="s">
        <v>57</v>
      </c>
      <c r="C27" s="31">
        <v>5.2999999999999999E-2</v>
      </c>
      <c r="D27" s="32">
        <v>7.2999999999999995E-2</v>
      </c>
      <c r="E27" s="21">
        <f>IF(Template!B11=Models!B27,1,0)</f>
        <v>0</v>
      </c>
      <c r="F27">
        <f t="shared" si="0"/>
        <v>0</v>
      </c>
      <c r="G27">
        <f t="shared" si="1"/>
        <v>0</v>
      </c>
    </row>
    <row r="28" spans="1:7" x14ac:dyDescent="0.35">
      <c r="A28" s="13"/>
      <c r="B28" s="6" t="s">
        <v>58</v>
      </c>
      <c r="C28" s="31">
        <v>6.3E-2</v>
      </c>
      <c r="D28" s="32">
        <v>-0.29299999999999998</v>
      </c>
      <c r="E28" s="21">
        <f>IF(Template!B11=Models!B28,1,0)</f>
        <v>0</v>
      </c>
      <c r="F28">
        <f t="shared" si="0"/>
        <v>0</v>
      </c>
      <c r="G28">
        <f t="shared" si="1"/>
        <v>0</v>
      </c>
    </row>
    <row r="29" spans="1:7" x14ac:dyDescent="0.35">
      <c r="A29" s="13"/>
      <c r="B29" s="6" t="s">
        <v>59</v>
      </c>
      <c r="C29" s="31">
        <v>3.4000000000000002E-2</v>
      </c>
      <c r="D29" s="32">
        <v>-0.08</v>
      </c>
      <c r="E29" s="21">
        <f>IF(Template!B11=Models!B29,1,0)</f>
        <v>0</v>
      </c>
      <c r="F29">
        <f t="shared" si="0"/>
        <v>0</v>
      </c>
      <c r="G29">
        <f t="shared" si="1"/>
        <v>0</v>
      </c>
    </row>
    <row r="30" spans="1:7" x14ac:dyDescent="0.35">
      <c r="A30" s="13"/>
      <c r="B30" s="6" t="s">
        <v>60</v>
      </c>
      <c r="C30" s="31">
        <v>0.374</v>
      </c>
      <c r="D30" s="32">
        <v>0.30199999999999999</v>
      </c>
      <c r="E30" s="21">
        <f>IF(Template!B11=Models!B30,1,0)</f>
        <v>0</v>
      </c>
      <c r="F30">
        <f t="shared" si="0"/>
        <v>0</v>
      </c>
      <c r="G30">
        <f t="shared" si="1"/>
        <v>0</v>
      </c>
    </row>
    <row r="31" spans="1:7" x14ac:dyDescent="0.35">
      <c r="A31" s="11"/>
      <c r="B31" s="8" t="s">
        <v>61</v>
      </c>
      <c r="C31" s="33">
        <v>0.104</v>
      </c>
      <c r="D31" s="34">
        <v>0.371</v>
      </c>
      <c r="E31" s="22">
        <f>IF(Template!B11=Models!B31,1,0)</f>
        <v>0</v>
      </c>
      <c r="F31">
        <f t="shared" si="0"/>
        <v>0</v>
      </c>
      <c r="G31">
        <f t="shared" si="1"/>
        <v>0</v>
      </c>
    </row>
    <row r="32" spans="1:7" x14ac:dyDescent="0.35">
      <c r="A32" s="12" t="s">
        <v>63</v>
      </c>
      <c r="B32" s="16" t="s">
        <v>64</v>
      </c>
      <c r="C32" s="36">
        <v>0</v>
      </c>
      <c r="D32" s="37">
        <v>0</v>
      </c>
      <c r="E32" s="20">
        <f>IF(Template!B12=Models!B32,1,0)</f>
        <v>0</v>
      </c>
      <c r="F32">
        <f t="shared" si="0"/>
        <v>0</v>
      </c>
      <c r="G32">
        <f t="shared" si="1"/>
        <v>0</v>
      </c>
    </row>
    <row r="33" spans="1:7" x14ac:dyDescent="0.35">
      <c r="A33" s="13"/>
      <c r="B33" s="6" t="s">
        <v>4</v>
      </c>
      <c r="C33" s="31">
        <v>7.1999999999999995E-2</v>
      </c>
      <c r="D33" s="32">
        <v>0.10199999999999999</v>
      </c>
      <c r="E33" s="21">
        <f>IF(Template!B12=Models!B33,1,0)</f>
        <v>0</v>
      </c>
      <c r="F33">
        <f t="shared" si="0"/>
        <v>0</v>
      </c>
      <c r="G33">
        <f t="shared" si="1"/>
        <v>0</v>
      </c>
    </row>
    <row r="34" spans="1:7" x14ac:dyDescent="0.35">
      <c r="A34" s="13"/>
      <c r="B34" s="6" t="s">
        <v>5</v>
      </c>
      <c r="C34" s="31">
        <v>8.3000000000000004E-2</v>
      </c>
      <c r="D34" s="32">
        <v>-8.5000000000000006E-2</v>
      </c>
      <c r="E34" s="21">
        <f>IF(Template!B12=Models!B34,1,0)</f>
        <v>0</v>
      </c>
      <c r="F34">
        <f t="shared" si="0"/>
        <v>0</v>
      </c>
      <c r="G34">
        <f t="shared" si="1"/>
        <v>0</v>
      </c>
    </row>
    <row r="35" spans="1:7" x14ac:dyDescent="0.35">
      <c r="A35" s="13"/>
      <c r="B35" s="6" t="s">
        <v>6</v>
      </c>
      <c r="C35" s="31">
        <v>0.21299999999999999</v>
      </c>
      <c r="D35" s="32">
        <v>0.10299999999999999</v>
      </c>
      <c r="E35" s="21">
        <f>IF(Template!B12=Models!B35,1,0)</f>
        <v>0</v>
      </c>
      <c r="F35">
        <f t="shared" si="0"/>
        <v>0</v>
      </c>
      <c r="G35">
        <f t="shared" si="1"/>
        <v>0</v>
      </c>
    </row>
    <row r="36" spans="1:7" x14ac:dyDescent="0.35">
      <c r="A36" s="13"/>
      <c r="B36" s="6" t="s">
        <v>7</v>
      </c>
      <c r="C36" s="31">
        <v>1.7000000000000001E-2</v>
      </c>
      <c r="D36" s="32">
        <v>8.0000000000000002E-3</v>
      </c>
      <c r="E36" s="21">
        <f>IF(Template!B12=Models!B36,1,0)</f>
        <v>0</v>
      </c>
      <c r="F36">
        <f t="shared" si="0"/>
        <v>0</v>
      </c>
      <c r="G36">
        <f t="shared" si="1"/>
        <v>0</v>
      </c>
    </row>
    <row r="37" spans="1:7" x14ac:dyDescent="0.35">
      <c r="A37" s="13"/>
      <c r="B37" s="6" t="s">
        <v>8</v>
      </c>
      <c r="C37" s="31">
        <v>7.3999999999999996E-2</v>
      </c>
      <c r="D37" s="32">
        <v>-0.127</v>
      </c>
      <c r="E37" s="21">
        <f>IF(Template!B12=Models!B37,1,0)</f>
        <v>0</v>
      </c>
      <c r="F37">
        <f t="shared" si="0"/>
        <v>0</v>
      </c>
      <c r="G37">
        <f t="shared" si="1"/>
        <v>0</v>
      </c>
    </row>
    <row r="38" spans="1:7" x14ac:dyDescent="0.35">
      <c r="A38" s="13"/>
      <c r="B38" s="6" t="s">
        <v>9</v>
      </c>
      <c r="C38" s="31">
        <v>0.114</v>
      </c>
      <c r="D38" s="32">
        <v>-6.8000000000000005E-2</v>
      </c>
      <c r="E38" s="21">
        <f>IF(Template!B12=Models!B38,1,0)</f>
        <v>0</v>
      </c>
      <c r="F38">
        <f t="shared" si="0"/>
        <v>0</v>
      </c>
      <c r="G38">
        <f t="shared" si="1"/>
        <v>0</v>
      </c>
    </row>
    <row r="39" spans="1:7" x14ac:dyDescent="0.35">
      <c r="A39" s="13"/>
      <c r="B39" s="6" t="s">
        <v>10</v>
      </c>
      <c r="C39" s="31">
        <v>8.2000000000000003E-2</v>
      </c>
      <c r="D39" s="32">
        <v>-7.1999999999999995E-2</v>
      </c>
      <c r="E39" s="21">
        <f>IF(Template!B12=Models!B39,1,0)</f>
        <v>0</v>
      </c>
      <c r="F39">
        <f t="shared" si="0"/>
        <v>0</v>
      </c>
      <c r="G39">
        <f t="shared" si="1"/>
        <v>0</v>
      </c>
    </row>
    <row r="40" spans="1:7" x14ac:dyDescent="0.35">
      <c r="A40" s="13"/>
      <c r="B40" s="6" t="s">
        <v>11</v>
      </c>
      <c r="C40" s="31">
        <v>-7.0999999999999994E-2</v>
      </c>
      <c r="D40" s="32">
        <v>-3.6999999999999998E-2</v>
      </c>
      <c r="E40" s="21">
        <f>IF(Template!B12=Models!B40,1,0)</f>
        <v>0</v>
      </c>
      <c r="F40">
        <f t="shared" si="0"/>
        <v>0</v>
      </c>
      <c r="G40">
        <f t="shared" si="1"/>
        <v>0</v>
      </c>
    </row>
    <row r="41" spans="1:7" x14ac:dyDescent="0.35">
      <c r="A41" s="13"/>
      <c r="B41" s="6" t="s">
        <v>12</v>
      </c>
      <c r="C41" s="31">
        <v>-0.219</v>
      </c>
      <c r="D41" s="32">
        <v>-0.24099999999999999</v>
      </c>
      <c r="E41" s="21">
        <f>IF(Template!B12=Models!B41,1,0)</f>
        <v>0</v>
      </c>
      <c r="F41">
        <f t="shared" si="0"/>
        <v>0</v>
      </c>
      <c r="G41">
        <f t="shared" si="1"/>
        <v>0</v>
      </c>
    </row>
    <row r="42" spans="1:7" x14ac:dyDescent="0.35">
      <c r="A42" s="13"/>
      <c r="B42" s="6" t="s">
        <v>13</v>
      </c>
      <c r="C42" s="31">
        <v>8.4000000000000005E-2</v>
      </c>
      <c r="D42" s="32">
        <v>-2E-3</v>
      </c>
      <c r="E42" s="21">
        <f>IF(Template!B12=Models!B42,1,0)</f>
        <v>0</v>
      </c>
      <c r="F42">
        <f t="shared" si="0"/>
        <v>0</v>
      </c>
      <c r="G42">
        <f t="shared" si="1"/>
        <v>0</v>
      </c>
    </row>
    <row r="43" spans="1:7" x14ac:dyDescent="0.35">
      <c r="A43" s="13"/>
      <c r="B43" s="6" t="s">
        <v>14</v>
      </c>
      <c r="C43" s="31">
        <v>0.13600000000000001</v>
      </c>
      <c r="D43" s="32">
        <v>-2.1000000000000001E-2</v>
      </c>
      <c r="E43" s="21">
        <f>IF(Template!B12=Models!B43,1,0)</f>
        <v>0</v>
      </c>
      <c r="F43">
        <f t="shared" si="0"/>
        <v>0</v>
      </c>
      <c r="G43">
        <f t="shared" si="1"/>
        <v>0</v>
      </c>
    </row>
    <row r="44" spans="1:7" x14ac:dyDescent="0.35">
      <c r="A44" s="13"/>
      <c r="B44" s="6" t="s">
        <v>15</v>
      </c>
      <c r="C44" s="31">
        <v>-0.20499999999999999</v>
      </c>
      <c r="D44" s="32">
        <v>-0.218</v>
      </c>
      <c r="E44" s="21">
        <f>IF(Template!B12=Models!B44,1,0)</f>
        <v>0</v>
      </c>
      <c r="F44">
        <f t="shared" si="0"/>
        <v>0</v>
      </c>
      <c r="G44">
        <f t="shared" si="1"/>
        <v>0</v>
      </c>
    </row>
    <row r="45" spans="1:7" x14ac:dyDescent="0.35">
      <c r="A45" s="13"/>
      <c r="B45" s="6" t="s">
        <v>16</v>
      </c>
      <c r="C45" s="31">
        <v>0.20599999999999999</v>
      </c>
      <c r="D45" s="32">
        <v>0.11799999999999999</v>
      </c>
      <c r="E45" s="21">
        <f>IF(Template!B12=Models!B45,1,0)</f>
        <v>0</v>
      </c>
      <c r="F45">
        <f t="shared" si="0"/>
        <v>0</v>
      </c>
      <c r="G45">
        <f t="shared" si="1"/>
        <v>0</v>
      </c>
    </row>
    <row r="46" spans="1:7" x14ac:dyDescent="0.35">
      <c r="A46" s="13"/>
      <c r="B46" s="6" t="s">
        <v>17</v>
      </c>
      <c r="C46" s="31">
        <v>3.4000000000000002E-2</v>
      </c>
      <c r="D46" s="32">
        <v>-5.8000000000000003E-2</v>
      </c>
      <c r="E46" s="21">
        <f>IF(Template!B12=Models!B46,1,0)</f>
        <v>0</v>
      </c>
      <c r="F46">
        <f t="shared" si="0"/>
        <v>0</v>
      </c>
      <c r="G46">
        <f t="shared" si="1"/>
        <v>0</v>
      </c>
    </row>
    <row r="47" spans="1:7" x14ac:dyDescent="0.35">
      <c r="A47" s="13"/>
      <c r="B47" s="6" t="s">
        <v>18</v>
      </c>
      <c r="C47" s="31">
        <v>0.13500000000000001</v>
      </c>
      <c r="D47" s="32">
        <v>-0.14099999999999999</v>
      </c>
      <c r="E47" s="21">
        <f>IF(Template!B12=Models!B47,1,0)</f>
        <v>0</v>
      </c>
      <c r="F47">
        <f t="shared" si="0"/>
        <v>0</v>
      </c>
      <c r="G47">
        <f t="shared" si="1"/>
        <v>0</v>
      </c>
    </row>
    <row r="48" spans="1:7" x14ac:dyDescent="0.35">
      <c r="A48" s="13"/>
      <c r="B48" s="6" t="s">
        <v>19</v>
      </c>
      <c r="C48" s="31">
        <v>0.01</v>
      </c>
      <c r="D48" s="32">
        <v>-0.22</v>
      </c>
      <c r="E48" s="21">
        <f>IF(Template!B12=Models!B48,1,0)</f>
        <v>0</v>
      </c>
      <c r="F48">
        <f t="shared" si="0"/>
        <v>0</v>
      </c>
      <c r="G48">
        <f t="shared" si="1"/>
        <v>0</v>
      </c>
    </row>
    <row r="49" spans="1:7" x14ac:dyDescent="0.35">
      <c r="A49" s="13"/>
      <c r="B49" s="6" t="s">
        <v>20</v>
      </c>
      <c r="C49" s="31">
        <v>0.156</v>
      </c>
      <c r="D49" s="32">
        <v>6.6000000000000003E-2</v>
      </c>
      <c r="E49" s="21">
        <f>IF(Template!B12=Models!B49,1,0)</f>
        <v>0</v>
      </c>
      <c r="F49">
        <f t="shared" si="0"/>
        <v>0</v>
      </c>
      <c r="G49">
        <f t="shared" si="1"/>
        <v>0</v>
      </c>
    </row>
    <row r="50" spans="1:7" x14ac:dyDescent="0.35">
      <c r="A50" s="13"/>
      <c r="B50" s="6" t="s">
        <v>21</v>
      </c>
      <c r="C50" s="31">
        <v>6.7000000000000004E-2</v>
      </c>
      <c r="D50" s="32">
        <v>-0.3</v>
      </c>
      <c r="E50" s="21">
        <f>IF(Template!B12=Models!B50,1,0)</f>
        <v>0</v>
      </c>
      <c r="F50">
        <f t="shared" si="0"/>
        <v>0</v>
      </c>
      <c r="G50">
        <f t="shared" si="1"/>
        <v>0</v>
      </c>
    </row>
    <row r="51" spans="1:7" x14ac:dyDescent="0.35">
      <c r="A51" s="13"/>
      <c r="B51" s="6" t="s">
        <v>22</v>
      </c>
      <c r="C51" s="31">
        <v>0.20100000000000001</v>
      </c>
      <c r="D51" s="32">
        <v>9.7000000000000003E-2</v>
      </c>
      <c r="E51" s="21">
        <f>IF(Template!B12=Models!B51,1,0)</f>
        <v>0</v>
      </c>
      <c r="F51">
        <f t="shared" si="0"/>
        <v>0</v>
      </c>
      <c r="G51">
        <f t="shared" si="1"/>
        <v>0</v>
      </c>
    </row>
    <row r="52" spans="1:7" x14ac:dyDescent="0.35">
      <c r="A52" s="13"/>
      <c r="B52" s="6" t="s">
        <v>23</v>
      </c>
      <c r="C52" s="31">
        <v>0.33400000000000002</v>
      </c>
      <c r="D52" s="32">
        <v>0.28399999999999997</v>
      </c>
      <c r="E52" s="21">
        <f>IF(Template!B12=Models!B52,1,0)</f>
        <v>0</v>
      </c>
      <c r="F52">
        <f t="shared" si="0"/>
        <v>0</v>
      </c>
      <c r="G52">
        <f t="shared" si="1"/>
        <v>0</v>
      </c>
    </row>
    <row r="53" spans="1:7" x14ac:dyDescent="0.35">
      <c r="A53" s="13"/>
      <c r="B53" s="6" t="s">
        <v>24</v>
      </c>
      <c r="C53" s="31">
        <v>2E-3</v>
      </c>
      <c r="D53" s="32">
        <v>-5.2999999999999999E-2</v>
      </c>
      <c r="E53" s="21">
        <f>IF(Template!B12=Models!B53,1,0)</f>
        <v>0</v>
      </c>
      <c r="F53">
        <f t="shared" si="0"/>
        <v>0</v>
      </c>
      <c r="G53">
        <f t="shared" si="1"/>
        <v>0</v>
      </c>
    </row>
    <row r="54" spans="1:7" x14ac:dyDescent="0.35">
      <c r="A54" s="13"/>
      <c r="B54" s="6" t="s">
        <v>25</v>
      </c>
      <c r="C54" s="31">
        <v>0.13200000000000001</v>
      </c>
      <c r="D54" s="32">
        <v>8.6999999999999994E-2</v>
      </c>
      <c r="E54" s="21">
        <f>IF(Template!B12=Models!B54,1,0)</f>
        <v>0</v>
      </c>
      <c r="F54">
        <f t="shared" si="0"/>
        <v>0</v>
      </c>
      <c r="G54">
        <f t="shared" si="1"/>
        <v>0</v>
      </c>
    </row>
    <row r="55" spans="1:7" x14ac:dyDescent="0.35">
      <c r="A55" s="13"/>
      <c r="B55" s="6" t="s">
        <v>26</v>
      </c>
      <c r="C55" s="31">
        <v>0.183</v>
      </c>
      <c r="D55" s="32">
        <v>-1.4E-2</v>
      </c>
      <c r="E55" s="21">
        <f>IF(Template!B12=Models!B55,1,0)</f>
        <v>0</v>
      </c>
      <c r="F55">
        <f t="shared" si="0"/>
        <v>0</v>
      </c>
      <c r="G55">
        <f t="shared" si="1"/>
        <v>0</v>
      </c>
    </row>
    <row r="56" spans="1:7" x14ac:dyDescent="0.35">
      <c r="A56" s="13"/>
      <c r="B56" s="6" t="s">
        <v>27</v>
      </c>
      <c r="C56" s="31">
        <v>4.0000000000000001E-3</v>
      </c>
      <c r="D56" s="32">
        <v>-4.5999999999999999E-2</v>
      </c>
      <c r="E56" s="21">
        <f>IF(Template!B12=Models!B56,1,0)</f>
        <v>0</v>
      </c>
      <c r="F56">
        <f t="shared" si="0"/>
        <v>0</v>
      </c>
      <c r="G56">
        <f t="shared" si="1"/>
        <v>0</v>
      </c>
    </row>
    <row r="57" spans="1:7" x14ac:dyDescent="0.35">
      <c r="A57" s="13"/>
      <c r="B57" s="6" t="s">
        <v>28</v>
      </c>
      <c r="C57" s="31">
        <v>0.307</v>
      </c>
      <c r="D57" s="32">
        <v>0.112</v>
      </c>
      <c r="E57" s="21">
        <f>IF(Template!B12=Models!B57,1,0)</f>
        <v>0</v>
      </c>
      <c r="F57">
        <f t="shared" si="0"/>
        <v>0</v>
      </c>
      <c r="G57">
        <f t="shared" si="1"/>
        <v>0</v>
      </c>
    </row>
    <row r="58" spans="1:7" x14ac:dyDescent="0.35">
      <c r="A58" s="13"/>
      <c r="B58" s="6" t="s">
        <v>29</v>
      </c>
      <c r="C58" s="31">
        <v>0.13700000000000001</v>
      </c>
      <c r="D58" s="32">
        <v>0.16300000000000001</v>
      </c>
      <c r="E58" s="21">
        <f>IF(Template!B12=Models!B58,1,0)</f>
        <v>0</v>
      </c>
      <c r="F58">
        <f t="shared" si="0"/>
        <v>0</v>
      </c>
      <c r="G58">
        <f t="shared" si="1"/>
        <v>0</v>
      </c>
    </row>
    <row r="59" spans="1:7" x14ac:dyDescent="0.35">
      <c r="A59" s="13"/>
      <c r="B59" s="6" t="s">
        <v>30</v>
      </c>
      <c r="C59" s="31">
        <v>0.17299999999999999</v>
      </c>
      <c r="D59" s="32">
        <v>0.106</v>
      </c>
      <c r="E59" s="21">
        <f>IF(Template!B12=Models!B59,1,0)</f>
        <v>0</v>
      </c>
      <c r="F59">
        <f t="shared" si="0"/>
        <v>0</v>
      </c>
      <c r="G59">
        <f t="shared" si="1"/>
        <v>0</v>
      </c>
    </row>
    <row r="60" spans="1:7" x14ac:dyDescent="0.35">
      <c r="A60" s="13"/>
      <c r="B60" s="6" t="s">
        <v>31</v>
      </c>
      <c r="C60" s="31">
        <v>-4.2999999999999997E-2</v>
      </c>
      <c r="D60" s="32">
        <v>-0.19</v>
      </c>
      <c r="E60" s="21">
        <f>IF(Template!B12=Models!B60,1,0)</f>
        <v>0</v>
      </c>
      <c r="F60">
        <f t="shared" si="0"/>
        <v>0</v>
      </c>
      <c r="G60">
        <f t="shared" si="1"/>
        <v>0</v>
      </c>
    </row>
    <row r="61" spans="1:7" x14ac:dyDescent="0.35">
      <c r="A61" s="13"/>
      <c r="B61" s="6" t="s">
        <v>32</v>
      </c>
      <c r="C61" s="31">
        <v>0.128</v>
      </c>
      <c r="D61" s="32">
        <v>2.7E-2</v>
      </c>
      <c r="E61" s="21">
        <f>IF(Template!B12=Models!B61,1,0)</f>
        <v>0</v>
      </c>
      <c r="F61">
        <f t="shared" si="0"/>
        <v>0</v>
      </c>
      <c r="G61">
        <f t="shared" si="1"/>
        <v>0</v>
      </c>
    </row>
    <row r="62" spans="1:7" x14ac:dyDescent="0.35">
      <c r="A62" s="13"/>
      <c r="B62" s="6" t="s">
        <v>33</v>
      </c>
      <c r="C62" s="31">
        <v>0.26600000000000001</v>
      </c>
      <c r="D62" s="32">
        <v>-4.2999999999999997E-2</v>
      </c>
      <c r="E62" s="21">
        <f>IF(Template!B12=Models!B62,1,0)</f>
        <v>0</v>
      </c>
      <c r="F62">
        <f t="shared" si="0"/>
        <v>0</v>
      </c>
      <c r="G62">
        <f t="shared" si="1"/>
        <v>0</v>
      </c>
    </row>
    <row r="63" spans="1:7" x14ac:dyDescent="0.35">
      <c r="A63" s="13"/>
      <c r="B63" s="6" t="s">
        <v>34</v>
      </c>
      <c r="C63" s="31">
        <v>0.22500000000000001</v>
      </c>
      <c r="D63" s="32">
        <v>9.7000000000000003E-2</v>
      </c>
      <c r="E63" s="21">
        <f>IF(Template!B12=Models!B63,1,0)</f>
        <v>0</v>
      </c>
      <c r="F63">
        <f t="shared" si="0"/>
        <v>0</v>
      </c>
      <c r="G63">
        <f t="shared" si="1"/>
        <v>0</v>
      </c>
    </row>
    <row r="64" spans="1:7" x14ac:dyDescent="0.35">
      <c r="A64" s="13"/>
      <c r="B64" s="6" t="s">
        <v>35</v>
      </c>
      <c r="C64" s="31">
        <v>0.09</v>
      </c>
      <c r="D64" s="32">
        <v>0.16900000000000001</v>
      </c>
      <c r="E64" s="21">
        <f>IF(Template!B12=Models!B64,1,0)</f>
        <v>0</v>
      </c>
      <c r="F64">
        <f t="shared" si="0"/>
        <v>0</v>
      </c>
      <c r="G64">
        <f t="shared" si="1"/>
        <v>0</v>
      </c>
    </row>
    <row r="65" spans="1:7" x14ac:dyDescent="0.35">
      <c r="A65" s="11"/>
      <c r="B65" s="8" t="s">
        <v>36</v>
      </c>
      <c r="C65" s="33">
        <v>1.4E-2</v>
      </c>
      <c r="D65" s="34">
        <v>6.5000000000000002E-2</v>
      </c>
      <c r="E65" s="21">
        <f>IF(Template!B12=Models!B65,1,0)</f>
        <v>0</v>
      </c>
      <c r="F65">
        <f t="shared" si="0"/>
        <v>0</v>
      </c>
      <c r="G65">
        <f t="shared" si="1"/>
        <v>0</v>
      </c>
    </row>
    <row r="66" spans="1:7" x14ac:dyDescent="0.35">
      <c r="A66" s="18"/>
      <c r="B66" s="19" t="s">
        <v>70</v>
      </c>
      <c r="C66" s="38">
        <v>0.6265638</v>
      </c>
      <c r="D66" s="38">
        <v>0.61303770000000002</v>
      </c>
      <c r="E66" s="41"/>
      <c r="F66" s="42" t="e">
        <f>SUM(F2:F65)</f>
        <v>#VALUE!</v>
      </c>
      <c r="G66" s="43" t="e">
        <f>SUM(G2:G65)</f>
        <v>#VALUE!</v>
      </c>
    </row>
    <row r="67" spans="1:7" x14ac:dyDescent="0.35">
      <c r="B67" s="1"/>
      <c r="C67" s="26"/>
      <c r="E67" s="46" t="s">
        <v>71</v>
      </c>
      <c r="F67" s="44" t="e">
        <f>EXP(F66)</f>
        <v>#VALUE!</v>
      </c>
      <c r="G67" s="45" t="e">
        <f>EXP(G66)</f>
        <v>#VALUE!</v>
      </c>
    </row>
    <row r="68" spans="1:7" x14ac:dyDescent="0.35">
      <c r="B68" s="1"/>
      <c r="C68" s="26"/>
      <c r="E68" s="46" t="s">
        <v>79</v>
      </c>
      <c r="F68" s="44">
        <f>LN(100/(100-33))^C66</f>
        <v>0.5636245254388248</v>
      </c>
      <c r="G68" s="45">
        <f>LN(100/(100-33))^D66</f>
        <v>0.5706442555396567</v>
      </c>
    </row>
    <row r="69" spans="1:7" x14ac:dyDescent="0.35">
      <c r="B69" s="1"/>
      <c r="C69" s="26"/>
      <c r="E69" s="46" t="s">
        <v>72</v>
      </c>
      <c r="F69" s="44">
        <f>LN(2)^C66</f>
        <v>0.79481672279632132</v>
      </c>
      <c r="G69" s="45">
        <f>LN(2)^D66</f>
        <v>0.79876680223180563</v>
      </c>
    </row>
    <row r="70" spans="1:7" ht="16.5" x14ac:dyDescent="0.35">
      <c r="B70" s="2"/>
      <c r="C70" s="39"/>
      <c r="E70" s="46" t="s">
        <v>80</v>
      </c>
      <c r="F70" s="44">
        <f>LN(100/(100-66))^C66</f>
        <v>1.0486777077527263</v>
      </c>
      <c r="G70" s="45">
        <f>LN(100/(100-66))^D66</f>
        <v>1.0476022465108286</v>
      </c>
    </row>
    <row r="71" spans="1:7" ht="18.5" x14ac:dyDescent="0.45">
      <c r="C71" s="47"/>
      <c r="D71" s="48" t="s">
        <v>76</v>
      </c>
      <c r="E71" s="49" t="s">
        <v>73</v>
      </c>
      <c r="F71" s="56" t="e">
        <f t="shared" ref="F71:G73" si="4">ROUND(F$67*F68,0)</f>
        <v>#VALUE!</v>
      </c>
      <c r="G71" s="57" t="e">
        <f t="shared" si="4"/>
        <v>#VALUE!</v>
      </c>
    </row>
    <row r="72" spans="1:7" ht="29" x14ac:dyDescent="0.45">
      <c r="B72" s="1"/>
      <c r="C72" s="50" t="s">
        <v>93</v>
      </c>
      <c r="D72" s="51" t="s">
        <v>77</v>
      </c>
      <c r="E72" s="52" t="s">
        <v>74</v>
      </c>
      <c r="F72" s="58" t="e">
        <f t="shared" si="4"/>
        <v>#VALUE!</v>
      </c>
      <c r="G72" s="59" t="e">
        <f t="shared" si="4"/>
        <v>#VALUE!</v>
      </c>
    </row>
    <row r="73" spans="1:7" ht="18.5" x14ac:dyDescent="0.45">
      <c r="B73" s="1"/>
      <c r="C73" s="53"/>
      <c r="D73" s="54" t="s">
        <v>78</v>
      </c>
      <c r="E73" s="55" t="s">
        <v>75</v>
      </c>
      <c r="F73" s="60" t="e">
        <f>ROUND(F$67*F70,0)</f>
        <v>#VALUE!</v>
      </c>
      <c r="G73" s="61" t="e">
        <f t="shared" si="4"/>
        <v>#VALUE!</v>
      </c>
    </row>
    <row r="74" spans="1:7" x14ac:dyDescent="0.35">
      <c r="B74" s="1"/>
      <c r="C74" s="26"/>
      <c r="D74" s="26"/>
    </row>
    <row r="75" spans="1:7" x14ac:dyDescent="0.35">
      <c r="B75" s="1"/>
      <c r="C75" s="26"/>
      <c r="D75" s="26"/>
    </row>
    <row r="76" spans="1:7" x14ac:dyDescent="0.35">
      <c r="B76" s="1"/>
      <c r="C76" s="26"/>
      <c r="D76" s="26"/>
    </row>
    <row r="77" spans="1:7" x14ac:dyDescent="0.35">
      <c r="B77" s="1"/>
      <c r="C77" s="26"/>
      <c r="D77" s="26"/>
    </row>
    <row r="78" spans="1:7" x14ac:dyDescent="0.35">
      <c r="B78" s="1"/>
      <c r="C78" s="26"/>
      <c r="D78" s="26"/>
    </row>
    <row r="79" spans="1:7" x14ac:dyDescent="0.35">
      <c r="B79" s="1"/>
      <c r="C79" s="26"/>
      <c r="D79" s="26"/>
    </row>
    <row r="80" spans="1:7" x14ac:dyDescent="0.35">
      <c r="B80" s="1"/>
      <c r="C80" s="26"/>
      <c r="D80" s="26"/>
    </row>
    <row r="81" spans="2:4" x14ac:dyDescent="0.35">
      <c r="B81" s="1"/>
      <c r="C81" s="26"/>
      <c r="D81" s="26"/>
    </row>
    <row r="82" spans="2:4" x14ac:dyDescent="0.35">
      <c r="B82" s="1"/>
      <c r="C82" s="26"/>
      <c r="D82" s="26"/>
    </row>
    <row r="83" spans="2:4" x14ac:dyDescent="0.35">
      <c r="B83" s="1"/>
      <c r="C83" s="26"/>
      <c r="D83" s="26"/>
    </row>
    <row r="84" spans="2:4" x14ac:dyDescent="0.35">
      <c r="B84" s="1"/>
      <c r="C84" s="26"/>
      <c r="D84" s="26"/>
    </row>
    <row r="85" spans="2:4" x14ac:dyDescent="0.35">
      <c r="B85" s="1"/>
      <c r="C85" s="26"/>
      <c r="D85" s="26"/>
    </row>
    <row r="86" spans="2:4" x14ac:dyDescent="0.35">
      <c r="B86" s="1"/>
      <c r="C86" s="26"/>
      <c r="D86" s="26"/>
    </row>
    <row r="87" spans="2:4" x14ac:dyDescent="0.35">
      <c r="B87" s="1"/>
      <c r="C87" s="26"/>
      <c r="D87" s="26"/>
    </row>
    <row r="88" spans="2:4" x14ac:dyDescent="0.35">
      <c r="B88" s="1"/>
      <c r="C88" s="26"/>
      <c r="D88" s="26"/>
    </row>
    <row r="89" spans="2:4" x14ac:dyDescent="0.35">
      <c r="B89" s="1"/>
      <c r="C89" s="26"/>
      <c r="D89" s="26"/>
    </row>
    <row r="90" spans="2:4" x14ac:dyDescent="0.35">
      <c r="B90" s="1"/>
      <c r="C90" s="26"/>
      <c r="D90" s="26"/>
    </row>
    <row r="91" spans="2:4" x14ac:dyDescent="0.35">
      <c r="B91" s="1"/>
      <c r="C91" s="26"/>
      <c r="D91" s="26"/>
    </row>
    <row r="92" spans="2:4" x14ac:dyDescent="0.35">
      <c r="B92" s="1"/>
      <c r="C92" s="26"/>
      <c r="D92" s="26"/>
    </row>
    <row r="93" spans="2:4" x14ac:dyDescent="0.35">
      <c r="B93" s="1"/>
      <c r="C93" s="26"/>
      <c r="D93" s="26"/>
    </row>
    <row r="94" spans="2:4" x14ac:dyDescent="0.35">
      <c r="B94" s="1"/>
      <c r="C94" s="26"/>
      <c r="D94" s="26"/>
    </row>
    <row r="95" spans="2:4" x14ac:dyDescent="0.35">
      <c r="B95" s="1"/>
      <c r="C95" s="26"/>
      <c r="D95" s="26"/>
    </row>
    <row r="96" spans="2:4" x14ac:dyDescent="0.35">
      <c r="B96" s="1"/>
      <c r="C96" s="26"/>
      <c r="D96" s="26"/>
    </row>
    <row r="97" spans="2:4" x14ac:dyDescent="0.35">
      <c r="B97" s="1"/>
      <c r="C97" s="26"/>
      <c r="D97" s="26"/>
    </row>
    <row r="98" spans="2:4" x14ac:dyDescent="0.35">
      <c r="B98" s="1"/>
      <c r="C98" s="26"/>
      <c r="D98" s="26"/>
    </row>
    <row r="99" spans="2:4" x14ac:dyDescent="0.35">
      <c r="B99" s="1"/>
      <c r="C99" s="26"/>
      <c r="D99" s="26"/>
    </row>
    <row r="100" spans="2:4" x14ac:dyDescent="0.35">
      <c r="B100" s="1"/>
      <c r="C100" s="26"/>
      <c r="D100" s="26"/>
    </row>
    <row r="101" spans="2:4" x14ac:dyDescent="0.35">
      <c r="B101" s="1"/>
      <c r="C101" s="26"/>
      <c r="D101" s="26"/>
    </row>
    <row r="102" spans="2:4" x14ac:dyDescent="0.35">
      <c r="B102" s="1"/>
      <c r="C102" s="26"/>
      <c r="D102" s="26"/>
    </row>
    <row r="103" spans="2:4" x14ac:dyDescent="0.35">
      <c r="B103" s="1"/>
      <c r="C103" s="26"/>
      <c r="D103" s="26"/>
    </row>
    <row r="104" spans="2:4" x14ac:dyDescent="0.35">
      <c r="B104" s="1"/>
      <c r="C104" s="26"/>
      <c r="D104" s="26"/>
    </row>
    <row r="105" spans="2:4" x14ac:dyDescent="0.35">
      <c r="B105" s="1"/>
      <c r="C105" s="26"/>
      <c r="D105" s="26"/>
    </row>
    <row r="106" spans="2:4" x14ac:dyDescent="0.35">
      <c r="B106" s="1"/>
      <c r="C106" s="26"/>
      <c r="D106" s="26"/>
    </row>
    <row r="107" spans="2:4" x14ac:dyDescent="0.35">
      <c r="B107" s="1"/>
      <c r="C107" s="26"/>
      <c r="D107" s="26"/>
    </row>
    <row r="108" spans="2:4" x14ac:dyDescent="0.35">
      <c r="B108" s="1"/>
      <c r="C108" s="26"/>
      <c r="D108" s="26"/>
    </row>
    <row r="109" spans="2:4" x14ac:dyDescent="0.35">
      <c r="B109" s="1"/>
      <c r="C109" s="26"/>
      <c r="D109" s="26"/>
    </row>
    <row r="110" spans="2:4" x14ac:dyDescent="0.35">
      <c r="B110" s="1"/>
      <c r="C110" s="26"/>
      <c r="D110" s="26"/>
    </row>
    <row r="111" spans="2:4" x14ac:dyDescent="0.35">
      <c r="B111" s="1"/>
      <c r="C111" s="26"/>
      <c r="D111" s="26"/>
    </row>
    <row r="112" spans="2:4" x14ac:dyDescent="0.35">
      <c r="B112" s="1"/>
      <c r="C112" s="26"/>
      <c r="D112" s="26"/>
    </row>
    <row r="113" spans="2:4" x14ac:dyDescent="0.35">
      <c r="B113" s="1"/>
    </row>
    <row r="114" spans="2:4" x14ac:dyDescent="0.35">
      <c r="B114" s="1"/>
      <c r="C114" s="26"/>
      <c r="D114" s="26"/>
    </row>
    <row r="115" spans="2:4" x14ac:dyDescent="0.35">
      <c r="B115" s="1"/>
      <c r="C115" s="26"/>
      <c r="D115" s="26"/>
    </row>
    <row r="116" spans="2:4" x14ac:dyDescent="0.35">
      <c r="B116" s="1"/>
      <c r="C116" s="26"/>
      <c r="D116" s="26"/>
    </row>
    <row r="117" spans="2:4" x14ac:dyDescent="0.35">
      <c r="B117" s="1"/>
    </row>
    <row r="118" spans="2:4" ht="16.5" x14ac:dyDescent="0.35">
      <c r="B118" s="2"/>
      <c r="C118" s="39"/>
    </row>
  </sheetData>
  <pageMargins left="0.7" right="0.7" top="0.75" bottom="0.75" header="0.3" footer="0.3"/>
  <pageSetup paperSize="9" orientation="portrait"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4"/>
  <sheetViews>
    <sheetView showGridLines="0" tabSelected="1" workbookViewId="0">
      <selection activeCell="C12" sqref="C12"/>
    </sheetView>
  </sheetViews>
  <sheetFormatPr defaultRowHeight="14" x14ac:dyDescent="0.3"/>
  <cols>
    <col min="1" max="1" width="112.36328125" style="90" customWidth="1"/>
    <col min="2" max="16384" width="8.7265625" style="88"/>
  </cols>
  <sheetData>
    <row r="1" spans="1:1" x14ac:dyDescent="0.3">
      <c r="A1" s="91" t="s">
        <v>86</v>
      </c>
    </row>
    <row r="2" spans="1:1" x14ac:dyDescent="0.3">
      <c r="A2" s="92" t="s">
        <v>83</v>
      </c>
    </row>
    <row r="3" spans="1:1" x14ac:dyDescent="0.3">
      <c r="A3" s="89" t="s">
        <v>84</v>
      </c>
    </row>
    <row r="4" spans="1:1" x14ac:dyDescent="0.3">
      <c r="A4" s="89" t="s">
        <v>85</v>
      </c>
    </row>
    <row r="5" spans="1:1" x14ac:dyDescent="0.3">
      <c r="A5" s="92" t="s">
        <v>87</v>
      </c>
    </row>
    <row r="6" spans="1:1" x14ac:dyDescent="0.3">
      <c r="A6" s="89" t="s">
        <v>99</v>
      </c>
    </row>
    <row r="7" spans="1:1" ht="42" x14ac:dyDescent="0.3">
      <c r="A7" s="62" t="s">
        <v>105</v>
      </c>
    </row>
    <row r="8" spans="1:1" x14ac:dyDescent="0.3">
      <c r="A8" s="62"/>
    </row>
    <row r="9" spans="1:1" x14ac:dyDescent="0.3">
      <c r="A9" s="93" t="s">
        <v>82</v>
      </c>
    </row>
    <row r="10" spans="1:1" ht="84" x14ac:dyDescent="0.3">
      <c r="A10" s="62" t="s">
        <v>101</v>
      </c>
    </row>
    <row r="11" spans="1:1" x14ac:dyDescent="0.3">
      <c r="A11" s="62"/>
    </row>
    <row r="12" spans="1:1" x14ac:dyDescent="0.3">
      <c r="A12" s="93" t="s">
        <v>102</v>
      </c>
    </row>
    <row r="13" spans="1:1" ht="28" x14ac:dyDescent="0.3">
      <c r="A13" s="62" t="s">
        <v>107</v>
      </c>
    </row>
    <row r="14" spans="1:1" x14ac:dyDescent="0.3">
      <c r="A14" s="92" t="s">
        <v>88</v>
      </c>
    </row>
    <row r="15" spans="1:1" ht="28" x14ac:dyDescent="0.3">
      <c r="A15" s="62" t="s">
        <v>94</v>
      </c>
    </row>
    <row r="16" spans="1:1" ht="28" x14ac:dyDescent="0.3">
      <c r="A16" s="62" t="s">
        <v>100</v>
      </c>
    </row>
    <row r="17" spans="1:1" x14ac:dyDescent="0.3">
      <c r="A17" s="62" t="s">
        <v>89</v>
      </c>
    </row>
    <row r="18" spans="1:1" ht="28" x14ac:dyDescent="0.3">
      <c r="A18" s="62" t="s">
        <v>90</v>
      </c>
    </row>
    <row r="19" spans="1:1" ht="28" x14ac:dyDescent="0.3">
      <c r="A19" s="62" t="s">
        <v>91</v>
      </c>
    </row>
    <row r="20" spans="1:1" x14ac:dyDescent="0.3">
      <c r="A20" s="62" t="s">
        <v>92</v>
      </c>
    </row>
    <row r="21" spans="1:1" x14ac:dyDescent="0.3">
      <c r="A21" s="62" t="s">
        <v>81</v>
      </c>
    </row>
    <row r="22" spans="1:1" x14ac:dyDescent="0.3">
      <c r="A22" s="93" t="s">
        <v>103</v>
      </c>
    </row>
    <row r="23" spans="1:1" ht="70" x14ac:dyDescent="0.3">
      <c r="A23" s="63" t="s">
        <v>106</v>
      </c>
    </row>
    <row r="24" spans="1:1" x14ac:dyDescent="0.3">
      <c r="A24" s="6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3</vt:i4>
      </vt:variant>
      <vt:variant>
        <vt:lpstr>Named Ranges</vt:lpstr>
      </vt:variant>
      <vt:variant>
        <vt:i4>8</vt:i4>
      </vt:variant>
    </vt:vector>
  </HeadingPairs>
  <TitlesOfParts>
    <vt:vector size="11" baseType="lpstr">
      <vt:lpstr>Template</vt:lpstr>
      <vt:lpstr>Models</vt:lpstr>
      <vt:lpstr>DISCLAIMER &amp; CREDITS</vt:lpstr>
      <vt:lpstr>hot</vt:lpstr>
      <vt:lpstr>hotel</vt:lpstr>
      <vt:lpstr>met</vt:lpstr>
      <vt:lpstr>ok</vt:lpstr>
      <vt:lpstr>own</vt:lpstr>
      <vt:lpstr>owner</vt:lpstr>
      <vt:lpstr>reg</vt:lpstr>
      <vt:lpstr>ye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2020-08-04T11:36:44Z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{92B37727-DAA7-425F-BCEA-B1B0F882F5D7}</vt:lpwstr>
  </property>
</Properties>
</file>